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 tabRatio="749" activeTab="3"/>
  </bookViews>
  <sheets>
    <sheet name="28年度新役員" sheetId="3" r:id="rId1"/>
    <sheet name="申し込み添付" sheetId="42" r:id="rId2"/>
    <sheet name="2019_6月活動報告と7月予定" sheetId="44" r:id="rId3"/>
    <sheet name="2019_7月活動報告と8月予定" sheetId="45" r:id="rId4"/>
    <sheet name="訃報用ﾃﾝﾌﾟﾚｰﾄ" sheetId="16" r:id="rId5"/>
    <sheet name="Sheet1" sheetId="43" r:id="rId6"/>
  </sheets>
  <calcPr calcId="144525"/>
</workbook>
</file>

<file path=xl/sharedStrings.xml><?xml version="1.0" encoding="utf-8"?>
<sst xmlns="http://schemas.openxmlformats.org/spreadsheetml/2006/main" count="146">
  <si>
    <t>平成28年度　　新　役　員</t>
  </si>
  <si>
    <t>（敬称略）</t>
  </si>
  <si>
    <t>相談役・会計監査役</t>
  </si>
  <si>
    <t>進藤</t>
  </si>
  <si>
    <t>恵子</t>
  </si>
  <si>
    <t>【　生きがいを高める活動部長　】</t>
  </si>
  <si>
    <t>三役</t>
  </si>
  <si>
    <t>会長</t>
  </si>
  <si>
    <t>永洞</t>
  </si>
  <si>
    <t>進一郎</t>
  </si>
  <si>
    <t>副会長</t>
  </si>
  <si>
    <t>小畑</t>
  </si>
  <si>
    <t>文彦</t>
  </si>
  <si>
    <t>【　地域貢献活動部長　】</t>
  </si>
  <si>
    <t>益</t>
  </si>
  <si>
    <t>三千代</t>
  </si>
  <si>
    <t>【　健康づくり・介護予防活動部長　】</t>
  </si>
  <si>
    <t>会計</t>
  </si>
  <si>
    <t>若松</t>
  </si>
  <si>
    <t>道朗</t>
  </si>
  <si>
    <t>事務局</t>
  </si>
  <si>
    <t>市川</t>
  </si>
  <si>
    <t>洋子</t>
  </si>
  <si>
    <t>島田</t>
  </si>
  <si>
    <t>公子</t>
  </si>
  <si>
    <t>同好会担当者</t>
  </si>
  <si>
    <t>からおけ</t>
  </si>
  <si>
    <t>米倉</t>
  </si>
  <si>
    <t>成和</t>
  </si>
  <si>
    <t>3-3</t>
  </si>
  <si>
    <t>俳句</t>
  </si>
  <si>
    <t>辻</t>
  </si>
  <si>
    <t>升人</t>
  </si>
  <si>
    <t>3-1</t>
  </si>
  <si>
    <t>詩吟</t>
  </si>
  <si>
    <t>長田</t>
  </si>
  <si>
    <t>政男</t>
  </si>
  <si>
    <t>3-4</t>
  </si>
  <si>
    <t>囲碁・将棋</t>
  </si>
  <si>
    <t>錦織</t>
  </si>
  <si>
    <t>紀久雄</t>
  </si>
  <si>
    <t>3-2</t>
  </si>
  <si>
    <t>G/ゴルフ</t>
  </si>
  <si>
    <t>2-1</t>
  </si>
  <si>
    <t>M/テニス</t>
  </si>
  <si>
    <t>浦和</t>
  </si>
  <si>
    <t>喜久恵</t>
  </si>
  <si>
    <t>2-2</t>
  </si>
  <si>
    <t>ピンポン</t>
  </si>
  <si>
    <t>三枝</t>
  </si>
  <si>
    <t>直子</t>
  </si>
  <si>
    <t>2-3</t>
  </si>
  <si>
    <t>マージャン</t>
  </si>
  <si>
    <t>星野</t>
  </si>
  <si>
    <t>欣正</t>
  </si>
  <si>
    <t>3-5</t>
  </si>
  <si>
    <t>パソコン</t>
  </si>
  <si>
    <t>宮澤</t>
  </si>
  <si>
    <t>福久子</t>
  </si>
  <si>
    <t>3-6</t>
  </si>
  <si>
    <t>その他の活動</t>
  </si>
  <si>
    <t>防犯パトロール</t>
  </si>
  <si>
    <t>1-3</t>
  </si>
  <si>
    <t>学校ボランティア</t>
  </si>
  <si>
    <t>竹田</t>
  </si>
  <si>
    <t>信吉</t>
  </si>
  <si>
    <t>会報作成</t>
  </si>
  <si>
    <t>4-4</t>
  </si>
  <si>
    <t>定例会議</t>
  </si>
  <si>
    <t>4-2</t>
  </si>
  <si>
    <t>役員会</t>
  </si>
  <si>
    <t>4-3</t>
  </si>
  <si>
    <t>グループリーダー</t>
  </si>
  <si>
    <t>1組</t>
  </si>
  <si>
    <t>2組</t>
  </si>
  <si>
    <t>芦田</t>
  </si>
  <si>
    <t>強</t>
  </si>
  <si>
    <t>3組</t>
  </si>
  <si>
    <t>4組</t>
  </si>
  <si>
    <t>5組</t>
  </si>
  <si>
    <t>中村</t>
  </si>
  <si>
    <t>金作</t>
  </si>
  <si>
    <t>6組</t>
  </si>
  <si>
    <t>7組</t>
  </si>
  <si>
    <t>8組</t>
  </si>
  <si>
    <t>あいあいクラブの活動実績と予定表</t>
  </si>
  <si>
    <t>月期の総活動人数</t>
  </si>
  <si>
    <t>男=</t>
  </si>
  <si>
    <t>女=</t>
  </si>
  <si>
    <t>合計=</t>
  </si>
  <si>
    <t>人</t>
  </si>
  <si>
    <t>月期の活動実績</t>
  </si>
  <si>
    <t>月期の活動予定日</t>
  </si>
  <si>
    <t>月期</t>
  </si>
  <si>
    <t>番号</t>
  </si>
  <si>
    <t>活動項目</t>
  </si>
  <si>
    <t>男女</t>
  </si>
  <si>
    <t>活動1</t>
  </si>
  <si>
    <t>活動2</t>
  </si>
  <si>
    <t>活動3</t>
  </si>
  <si>
    <t>活動4</t>
  </si>
  <si>
    <t>活動5</t>
  </si>
  <si>
    <t>予定1</t>
  </si>
  <si>
    <t>予定2</t>
  </si>
  <si>
    <t>予定3</t>
  </si>
  <si>
    <t>予定4</t>
  </si>
  <si>
    <t>予定5</t>
  </si>
  <si>
    <t>カラオケ（2,4 土）</t>
  </si>
  <si>
    <t>(センター音楽室)</t>
  </si>
  <si>
    <t>男</t>
  </si>
  <si>
    <t>13:00~</t>
  </si>
  <si>
    <t>女</t>
  </si>
  <si>
    <t>俳句（水）</t>
  </si>
  <si>
    <t>(甲和会館)</t>
  </si>
  <si>
    <t>19:00~</t>
  </si>
  <si>
    <t>囲碁・将棋（土）</t>
  </si>
  <si>
    <t>(センター和室)</t>
  </si>
  <si>
    <t>G/ゴルフ（火）</t>
  </si>
  <si>
    <t>(センター広場)</t>
  </si>
  <si>
    <t>9:20~</t>
  </si>
  <si>
    <t>M/テニス（木）</t>
  </si>
  <si>
    <t>(センター体育室)</t>
  </si>
  <si>
    <t>卓球（金）</t>
  </si>
  <si>
    <t>麻雀（月）</t>
  </si>
  <si>
    <t>パソコン（1,3 土）</t>
  </si>
  <si>
    <t>9:30~</t>
  </si>
  <si>
    <t>防犯パトロール（水）</t>
  </si>
  <si>
    <t>(町内全域)</t>
  </si>
  <si>
    <t>定例会（金）</t>
  </si>
  <si>
    <t>会報作成・配布（月）</t>
  </si>
  <si>
    <t>学童安全ボランティア</t>
  </si>
  <si>
    <t>全登校日</t>
  </si>
  <si>
    <t>(主要交差点：延べ人数)</t>
  </si>
  <si>
    <t>予備</t>
  </si>
  <si>
    <t>※10月より、G/ゴルフ（火）と防犯パトロール（水）は開始時間が変更になっていますので、ご注意ください。</t>
  </si>
  <si>
    <t>-</t>
  </si>
  <si>
    <t>13:00～</t>
  </si>
  <si>
    <t>19:00～</t>
  </si>
  <si>
    <t>12:50～</t>
  </si>
  <si>
    <t>(会館)</t>
  </si>
  <si>
    <t>9:30～</t>
  </si>
  <si>
    <t>全登校日 (21)</t>
  </si>
  <si>
    <t>ふれあい講座</t>
  </si>
  <si>
    <t>文化祭・センター祭り</t>
  </si>
  <si>
    <t>日付</t>
  </si>
  <si>
    <t>売上</t>
  </si>
</sst>
</file>

<file path=xl/styles.xml><?xml version="1.0" encoding="utf-8"?>
<styleSheet xmlns="http://schemas.openxmlformats.org/spreadsheetml/2006/main">
  <numFmts count="6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;;;"/>
    <numFmt numFmtId="180" formatCode="0_ "/>
  </numFmts>
  <fonts count="35">
    <font>
      <sz val="8"/>
      <color theme="1"/>
      <name val="Meiryo UI"/>
      <charset val="128"/>
    </font>
    <font>
      <sz val="11"/>
      <color theme="1"/>
      <name val="UD デジタル 教科書体 N-R"/>
      <charset val="128"/>
    </font>
    <font>
      <b/>
      <sz val="18"/>
      <color theme="1"/>
      <name val="UD デジタル 教科書体 N-R"/>
      <charset val="128"/>
    </font>
    <font>
      <b/>
      <sz val="12"/>
      <color theme="1"/>
      <name val="UD デジタル 教科書体 N-R"/>
      <charset val="128"/>
    </font>
    <font>
      <b/>
      <sz val="11"/>
      <color theme="1"/>
      <name val="UD デジタル 教科書体 N-R"/>
      <charset val="128"/>
    </font>
    <font>
      <sz val="9"/>
      <color theme="1"/>
      <name val="UD デジタル 教科書体 N-R"/>
      <charset val="128"/>
    </font>
    <font>
      <sz val="11"/>
      <color theme="1"/>
      <name val="Meiryo UI"/>
      <charset val="128"/>
    </font>
    <font>
      <b/>
      <sz val="18"/>
      <color theme="1"/>
      <name val="Meiryo UI"/>
      <charset val="128"/>
    </font>
    <font>
      <b/>
      <sz val="12"/>
      <color theme="1"/>
      <name val="Meiryo UI"/>
      <charset val="128"/>
    </font>
    <font>
      <b/>
      <sz val="11"/>
      <color theme="1"/>
      <name val="Meiryo UI"/>
      <charset val="128"/>
    </font>
    <font>
      <sz val="9"/>
      <color theme="1"/>
      <name val="Meiryo UI"/>
      <charset val="128"/>
    </font>
    <font>
      <sz val="18"/>
      <color theme="1"/>
      <name val="Meiryo UI"/>
      <charset val="128"/>
    </font>
    <font>
      <sz val="12"/>
      <color theme="1"/>
      <name val="Meiryo UI"/>
      <charset val="128"/>
    </font>
    <font>
      <b/>
      <sz val="14"/>
      <color theme="1"/>
      <name val="Meiryo UI"/>
      <charset val="128"/>
    </font>
    <font>
      <sz val="11"/>
      <color theme="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theme="1"/>
      <name val="Meiryo UI"/>
      <charset val="134"/>
    </font>
    <font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1"/>
      <name val="ＭＳ Ｐゴシック"/>
      <charset val="128"/>
      <scheme val="minor"/>
    </font>
    <font>
      <b/>
      <sz val="11"/>
      <color rgb="FF3F3F3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</fills>
  <borders count="5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0" fontId="23" fillId="10" borderId="50" applyNumberFormat="0" applyAlignment="0" applyProtection="0">
      <alignment vertical="center"/>
    </xf>
    <xf numFmtId="176" fontId="31" fillId="0" borderId="0" applyFont="0" applyFill="0" applyBorder="0" applyAlignment="0" applyProtection="0">
      <alignment vertical="center"/>
    </xf>
    <xf numFmtId="177" fontId="17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178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7" borderId="47" applyNumberFormat="0" applyFont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21" borderId="53" applyNumberFormat="0" applyAlignment="0" applyProtection="0">
      <alignment vertical="center"/>
    </xf>
    <xf numFmtId="0" fontId="15" fillId="0" borderId="46" applyNumberFormat="0" applyFill="0" applyAlignment="0" applyProtection="0">
      <alignment vertical="center"/>
    </xf>
    <xf numFmtId="0" fontId="28" fillId="0" borderId="46" applyNumberFormat="0" applyFill="0" applyAlignment="0" applyProtection="0">
      <alignment vertical="center"/>
    </xf>
    <xf numFmtId="0" fontId="30" fillId="21" borderId="50" applyNumberFormat="0" applyAlignment="0" applyProtection="0">
      <alignment vertical="center"/>
    </xf>
    <xf numFmtId="0" fontId="19" fillId="0" borderId="4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16" borderId="52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0" borderId="51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257">
    <xf numFmtId="0" fontId="0" fillId="0" borderId="0" xfId="0">
      <alignment vertical="center"/>
    </xf>
    <xf numFmtId="176" fontId="0" fillId="0" borderId="0" xfId="3" applyFont="1">
      <alignment vertical="center"/>
    </xf>
    <xf numFmtId="17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2" borderId="8" xfId="0" applyFont="1" applyFill="1" applyBorder="1">
      <alignment vertical="center"/>
    </xf>
    <xf numFmtId="0" fontId="1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vertical="center" shrinkToFit="1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shrinkToFit="1"/>
    </xf>
    <xf numFmtId="0" fontId="1" fillId="0" borderId="17" xfId="0" applyFont="1" applyFill="1" applyBorder="1" applyAlignment="1">
      <alignment horizontal="center" vertical="center"/>
    </xf>
    <xf numFmtId="20" fontId="4" fillId="0" borderId="14" xfId="0" applyNumberFormat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4" fillId="2" borderId="17" xfId="0" applyFont="1" applyFill="1" applyBorder="1">
      <alignment vertical="center"/>
    </xf>
    <xf numFmtId="0" fontId="1" fillId="2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1" fillId="0" borderId="14" xfId="0" applyFont="1" applyFill="1" applyBorder="1">
      <alignment vertical="center"/>
    </xf>
    <xf numFmtId="0" fontId="4" fillId="2" borderId="18" xfId="0" applyNumberFormat="1" applyFont="1" applyFill="1" applyBorder="1" applyAlignment="1">
      <alignment horizontal="center" vertical="center" shrinkToFit="1"/>
    </xf>
    <xf numFmtId="0" fontId="4" fillId="2" borderId="19" xfId="0" applyFont="1" applyFill="1" applyBorder="1" applyAlignment="1">
      <alignment horizontal="center" vertical="center" shrinkToFit="1"/>
    </xf>
    <xf numFmtId="0" fontId="1" fillId="0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shrinkToFit="1"/>
    </xf>
    <xf numFmtId="0" fontId="4" fillId="2" borderId="16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4" fillId="2" borderId="19" xfId="0" applyNumberFormat="1" applyFont="1" applyFill="1" applyBorder="1" applyAlignment="1">
      <alignment horizontal="center" vertical="center" shrinkToFit="1"/>
    </xf>
    <xf numFmtId="0" fontId="4" fillId="2" borderId="17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vertical="center" shrinkToFit="1"/>
    </xf>
    <xf numFmtId="0" fontId="1" fillId="0" borderId="20" xfId="0" applyFont="1" applyFill="1" applyBorder="1" applyAlignment="1">
      <alignment horizontal="center" vertical="center"/>
    </xf>
    <xf numFmtId="56" fontId="4" fillId="2" borderId="20" xfId="0" applyNumberFormat="1" applyFont="1" applyFill="1" applyBorder="1" applyAlignment="1">
      <alignment horizontal="center" vertical="center" shrinkToFit="1"/>
    </xf>
    <xf numFmtId="56" fontId="4" fillId="2" borderId="16" xfId="0" applyNumberFormat="1" applyFont="1" applyFill="1" applyBorder="1" applyAlignment="1">
      <alignment horizontal="center" vertical="center" shrinkToFit="1"/>
    </xf>
    <xf numFmtId="56" fontId="4" fillId="2" borderId="17" xfId="0" applyNumberFormat="1" applyFont="1" applyFill="1" applyBorder="1" applyAlignment="1">
      <alignment horizontal="center" vertical="center" shrinkToFit="1"/>
    </xf>
    <xf numFmtId="56" fontId="4" fillId="2" borderId="18" xfId="0" applyNumberFormat="1" applyFont="1" applyFill="1" applyBorder="1" applyAlignment="1">
      <alignment horizontal="center" vertical="center" shrinkToFit="1"/>
    </xf>
    <xf numFmtId="0" fontId="1" fillId="0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left" vertical="center"/>
    </xf>
    <xf numFmtId="0" fontId="4" fillId="2" borderId="23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4" fillId="2" borderId="19" xfId="0" applyFont="1" applyFill="1" applyBorder="1">
      <alignment vertical="center"/>
    </xf>
    <xf numFmtId="56" fontId="4" fillId="2" borderId="26" xfId="0" applyNumberFormat="1" applyFont="1" applyFill="1" applyBorder="1" applyAlignment="1">
      <alignment horizontal="center" vertical="center" shrinkToFit="1"/>
    </xf>
    <xf numFmtId="0" fontId="4" fillId="2" borderId="12" xfId="0" applyNumberFormat="1" applyFont="1" applyFill="1" applyBorder="1" applyAlignment="1">
      <alignment horizontal="center" vertical="center" shrinkToFi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>
      <alignment vertical="center"/>
    </xf>
    <xf numFmtId="0" fontId="1" fillId="0" borderId="2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>
      <alignment vertical="center"/>
    </xf>
    <xf numFmtId="0" fontId="1" fillId="0" borderId="15" xfId="0" applyFont="1" applyBorder="1" applyAlignment="1">
      <alignment horizontal="center" vertical="center"/>
    </xf>
    <xf numFmtId="0" fontId="4" fillId="2" borderId="19" xfId="0" applyFont="1" applyFill="1" applyBorder="1" applyAlignment="1">
      <alignment vertical="center" shrinkToFit="1"/>
    </xf>
    <xf numFmtId="0" fontId="1" fillId="2" borderId="24" xfId="0" applyFont="1" applyFill="1" applyBorder="1" applyAlignment="1">
      <alignment horizontal="center" vertical="center"/>
    </xf>
    <xf numFmtId="56" fontId="4" fillId="2" borderId="12" xfId="0" applyNumberFormat="1" applyFont="1" applyFill="1" applyBorder="1" applyAlignment="1">
      <alignment horizontal="center" vertical="center" shrinkToFit="1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vertical="center" shrinkToFit="1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 shrinkToFit="1"/>
    </xf>
    <xf numFmtId="0" fontId="3" fillId="0" borderId="1" xfId="0" applyFont="1" applyBorder="1" applyAlignment="1">
      <alignment horizontal="right" vertical="center" shrinkToFit="1"/>
    </xf>
    <xf numFmtId="0" fontId="1" fillId="0" borderId="3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shrinkToFit="1"/>
    </xf>
    <xf numFmtId="179" fontId="4" fillId="2" borderId="18" xfId="0" applyNumberFormat="1" applyFont="1" applyFill="1" applyBorder="1" applyAlignment="1">
      <alignment horizontal="center" vertical="center" shrinkToFit="1"/>
    </xf>
    <xf numFmtId="179" fontId="4" fillId="2" borderId="19" xfId="0" applyNumberFormat="1" applyFont="1" applyFill="1" applyBorder="1" applyAlignment="1">
      <alignment horizontal="center" vertical="center" shrinkToFit="1"/>
    </xf>
    <xf numFmtId="179" fontId="4" fillId="2" borderId="17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center" vertical="center" wrapText="1"/>
    </xf>
    <xf numFmtId="180" fontId="4" fillId="2" borderId="18" xfId="0" applyNumberFormat="1" applyFont="1" applyFill="1" applyBorder="1" applyAlignment="1">
      <alignment horizontal="center" vertical="center" shrinkToFit="1"/>
    </xf>
    <xf numFmtId="179" fontId="4" fillId="2" borderId="16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 shrinkToFit="1"/>
    </xf>
    <xf numFmtId="20" fontId="1" fillId="0" borderId="18" xfId="0" applyNumberFormat="1" applyFont="1" applyFill="1" applyBorder="1" applyAlignment="1">
      <alignment horizontal="center" vertical="center"/>
    </xf>
    <xf numFmtId="20" fontId="1" fillId="0" borderId="16" xfId="0" applyNumberFormat="1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left" vertical="center"/>
    </xf>
    <xf numFmtId="56" fontId="4" fillId="2" borderId="7" xfId="0" applyNumberFormat="1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shrinkToFit="1"/>
    </xf>
    <xf numFmtId="0" fontId="1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17" xfId="0" applyFont="1" applyFill="1" applyBorder="1" applyAlignment="1">
      <alignment horizontal="center" vertical="center" shrinkToFit="1"/>
    </xf>
    <xf numFmtId="0" fontId="4" fillId="2" borderId="17" xfId="0" applyNumberFormat="1" applyFont="1" applyFill="1" applyBorder="1" applyAlignment="1">
      <alignment horizontal="center" vertical="center" shrinkToFit="1"/>
    </xf>
    <xf numFmtId="180" fontId="4" fillId="2" borderId="17" xfId="0" applyNumberFormat="1" applyFont="1" applyFill="1" applyBorder="1" applyAlignment="1">
      <alignment horizontal="center" vertical="center" shrinkToFi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9" fillId="2" borderId="8" xfId="0" applyFont="1" applyFill="1" applyBorder="1">
      <alignment vertical="center"/>
    </xf>
    <xf numFmtId="0" fontId="6" fillId="2" borderId="9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vertical="center" shrinkToFit="1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shrinkToFit="1"/>
    </xf>
    <xf numFmtId="0" fontId="6" fillId="0" borderId="17" xfId="0" applyFont="1" applyFill="1" applyBorder="1" applyAlignment="1">
      <alignment horizontal="center" vertical="center"/>
    </xf>
    <xf numFmtId="20" fontId="9" fillId="0" borderId="14" xfId="0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9" fillId="2" borderId="17" xfId="0" applyFont="1" applyFill="1" applyBorder="1">
      <alignment vertical="center"/>
    </xf>
    <xf numFmtId="0" fontId="6" fillId="2" borderId="15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6" fillId="0" borderId="14" xfId="0" applyFont="1" applyFill="1" applyBorder="1">
      <alignment vertical="center"/>
    </xf>
    <xf numFmtId="0" fontId="9" fillId="2" borderId="18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179" fontId="9" fillId="2" borderId="17" xfId="0" applyNumberFormat="1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vertical="center" shrinkToFit="1"/>
    </xf>
    <xf numFmtId="0" fontId="6" fillId="0" borderId="20" xfId="0" applyFont="1" applyFill="1" applyBorder="1" applyAlignment="1">
      <alignment horizontal="center" vertical="center"/>
    </xf>
    <xf numFmtId="56" fontId="9" fillId="2" borderId="20" xfId="0" applyNumberFormat="1" applyFont="1" applyFill="1" applyBorder="1" applyAlignment="1">
      <alignment horizontal="center" vertical="center" shrinkToFit="1"/>
    </xf>
    <xf numFmtId="56" fontId="9" fillId="2" borderId="16" xfId="0" applyNumberFormat="1" applyFont="1" applyFill="1" applyBorder="1" applyAlignment="1">
      <alignment horizontal="center" vertical="center" shrinkToFit="1"/>
    </xf>
    <xf numFmtId="56" fontId="9" fillId="2" borderId="17" xfId="0" applyNumberFormat="1" applyFont="1" applyFill="1" applyBorder="1" applyAlignment="1">
      <alignment horizontal="center" vertical="center" shrinkToFit="1"/>
    </xf>
    <xf numFmtId="56" fontId="9" fillId="2" borderId="18" xfId="0" applyNumberFormat="1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left" vertical="center"/>
    </xf>
    <xf numFmtId="0" fontId="9" fillId="2" borderId="23" xfId="0" applyFon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9" fillId="2" borderId="19" xfId="0" applyFont="1" applyFill="1" applyBorder="1">
      <alignment vertical="center"/>
    </xf>
    <xf numFmtId="56" fontId="9" fillId="2" borderId="7" xfId="0" applyNumberFormat="1" applyFont="1" applyFill="1" applyBorder="1" applyAlignment="1">
      <alignment horizontal="center" vertical="center" shrinkToFit="1"/>
    </xf>
    <xf numFmtId="56" fontId="9" fillId="2" borderId="12" xfId="0" applyNumberFormat="1" applyFont="1" applyFill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7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56" fontId="9" fillId="2" borderId="26" xfId="0" applyNumberFormat="1" applyFont="1" applyFill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vertical="center" shrinkToFit="1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 shrinkToFit="1"/>
    </xf>
    <xf numFmtId="0" fontId="8" fillId="0" borderId="1" xfId="0" applyFont="1" applyBorder="1" applyAlignment="1">
      <alignment horizontal="right" vertical="center" shrinkToFit="1"/>
    </xf>
    <xf numFmtId="0" fontId="6" fillId="0" borderId="3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9" fillId="2" borderId="8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 shrinkToFit="1"/>
    </xf>
    <xf numFmtId="179" fontId="9" fillId="2" borderId="18" xfId="0" applyNumberFormat="1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9" fillId="2" borderId="19" xfId="0" applyNumberFormat="1" applyFont="1" applyFill="1" applyBorder="1" applyAlignment="1">
      <alignment horizontal="center" vertical="center" shrinkToFit="1"/>
    </xf>
    <xf numFmtId="0" fontId="9" fillId="2" borderId="22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 shrinkToFit="1"/>
    </xf>
    <xf numFmtId="20" fontId="6" fillId="0" borderId="18" xfId="0" applyNumberFormat="1" applyFont="1" applyFill="1" applyBorder="1" applyAlignment="1">
      <alignment horizontal="center" vertical="center"/>
    </xf>
    <xf numFmtId="20" fontId="6" fillId="0" borderId="16" xfId="0" applyNumberFormat="1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8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17" xfId="0" applyFont="1" applyFill="1" applyBorder="1" applyAlignment="1">
      <alignment horizontal="center" vertical="center" shrinkToFit="1"/>
    </xf>
    <xf numFmtId="179" fontId="9" fillId="2" borderId="17" xfId="0" applyNumberFormat="1" applyFont="1" applyFill="1" applyBorder="1" applyAlignment="1">
      <alignment horizontal="center" vertical="center" shrinkToFi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33" xfId="0" applyFont="1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12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36" xfId="0" applyFont="1" applyBorder="1">
      <alignment vertical="center"/>
    </xf>
    <xf numFmtId="0" fontId="12" fillId="0" borderId="37" xfId="0" applyFont="1" applyBorder="1">
      <alignment vertical="center"/>
    </xf>
    <xf numFmtId="0" fontId="12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12" fillId="0" borderId="38" xfId="0" applyFont="1" applyBorder="1" applyAlignment="1">
      <alignment horizontal="center" vertical="center"/>
    </xf>
    <xf numFmtId="0" fontId="12" fillId="0" borderId="11" xfId="0" applyFont="1" applyBorder="1" applyAlignment="1">
      <alignment horizontal="left" vertical="center"/>
    </xf>
    <xf numFmtId="0" fontId="12" fillId="0" borderId="39" xfId="0" applyFont="1" applyBorder="1">
      <alignment vertical="center"/>
    </xf>
    <xf numFmtId="0" fontId="12" fillId="0" borderId="40" xfId="0" applyFont="1" applyBorder="1">
      <alignment vertical="center"/>
    </xf>
    <xf numFmtId="0" fontId="12" fillId="0" borderId="40" xfId="0" applyFont="1" applyBorder="1" applyAlignment="1">
      <alignment vertical="center"/>
    </xf>
    <xf numFmtId="0" fontId="0" fillId="0" borderId="40" xfId="0" applyBorder="1" applyAlignment="1">
      <alignment vertical="center"/>
    </xf>
    <xf numFmtId="0" fontId="12" fillId="0" borderId="18" xfId="0" applyFont="1" applyBorder="1" applyAlignment="1">
      <alignment horizontal="center" vertical="center"/>
    </xf>
    <xf numFmtId="0" fontId="12" fillId="0" borderId="16" xfId="0" applyFont="1" applyBorder="1" applyAlignment="1">
      <alignment horizontal="left" vertical="center"/>
    </xf>
    <xf numFmtId="0" fontId="12" fillId="0" borderId="19" xfId="0" applyFont="1" applyBorder="1">
      <alignment vertical="center"/>
    </xf>
    <xf numFmtId="0" fontId="12" fillId="0" borderId="22" xfId="0" applyFont="1" applyBorder="1">
      <alignment vertical="center"/>
    </xf>
    <xf numFmtId="0" fontId="12" fillId="0" borderId="22" xfId="0" applyFont="1" applyBorder="1" applyAlignment="1">
      <alignment vertical="center"/>
    </xf>
    <xf numFmtId="0" fontId="12" fillId="0" borderId="41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42" xfId="0" applyFont="1" applyBorder="1">
      <alignment vertical="center"/>
    </xf>
    <xf numFmtId="0" fontId="12" fillId="0" borderId="32" xfId="0" applyFont="1" applyBorder="1">
      <alignment vertical="center"/>
    </xf>
    <xf numFmtId="0" fontId="12" fillId="0" borderId="32" xfId="0" applyFont="1" applyBorder="1" applyAlignment="1">
      <alignment vertical="center"/>
    </xf>
    <xf numFmtId="0" fontId="0" fillId="0" borderId="32" xfId="0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 applyBorder="1">
      <alignment vertical="center"/>
    </xf>
    <xf numFmtId="56" fontId="12" fillId="0" borderId="40" xfId="0" applyNumberFormat="1" applyFont="1" applyBorder="1" applyAlignment="1">
      <alignment vertical="center"/>
    </xf>
    <xf numFmtId="0" fontId="12" fillId="0" borderId="16" xfId="0" applyFont="1" applyBorder="1" applyAlignment="1">
      <alignment horizontal="left" vertical="center" shrinkToFit="1"/>
    </xf>
    <xf numFmtId="0" fontId="12" fillId="0" borderId="11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12" fillId="0" borderId="23" xfId="0" applyFont="1" applyBorder="1" applyAlignment="1">
      <alignment vertical="center"/>
    </xf>
    <xf numFmtId="0" fontId="12" fillId="0" borderId="27" xfId="0" applyFont="1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45" xfId="0" applyBorder="1" applyAlignment="1">
      <alignment vertical="center"/>
    </xf>
    <xf numFmtId="56" fontId="12" fillId="0" borderId="40" xfId="0" applyNumberFormat="1" applyFont="1" applyBorder="1" applyAlignment="1" quotePrefix="1">
      <alignment vertical="center"/>
    </xf>
    <xf numFmtId="0" fontId="12" fillId="0" borderId="22" xfId="0" applyFont="1" applyBorder="1" applyAlignment="1" quotePrefix="1">
      <alignment vertical="center"/>
    </xf>
    <xf numFmtId="0" fontId="12" fillId="0" borderId="32" xfId="0" applyFont="1" applyBorder="1" applyAlignment="1" quotePrefix="1">
      <alignment vertical="center"/>
    </xf>
    <xf numFmtId="0" fontId="12" fillId="0" borderId="40" xfId="0" applyFont="1" applyBorder="1" applyAlignment="1" quotePrefix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colors>
    <mruColors>
      <color rgb="00660033"/>
      <color rgb="003399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ja-JP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cat>
            <c:numRef>
              <c:f>Sheet1!$A$2:$A$19</c:f>
              <c:numCache>
                <c:formatCode>mmm\-yy</c:formatCode>
                <c:ptCount val="18"/>
                <c:pt idx="0" c:formatCode="mmm\-yy">
                  <c:v>42856</c:v>
                </c:pt>
                <c:pt idx="1" c:formatCode="mmm\-yy">
                  <c:v>42887</c:v>
                </c:pt>
                <c:pt idx="2" c:formatCode="mmm\-yy">
                  <c:v>42917</c:v>
                </c:pt>
                <c:pt idx="3" c:formatCode="mmm\-yy">
                  <c:v>42948</c:v>
                </c:pt>
                <c:pt idx="4" c:formatCode="mmm\-yy">
                  <c:v>42979</c:v>
                </c:pt>
                <c:pt idx="5" c:formatCode="mmm\-yy">
                  <c:v>43009</c:v>
                </c:pt>
                <c:pt idx="6" c:formatCode="mmm\-yy">
                  <c:v>43040</c:v>
                </c:pt>
                <c:pt idx="7" c:formatCode="mmm\-yy">
                  <c:v>43070</c:v>
                </c:pt>
                <c:pt idx="8" c:formatCode="mmm\-yy">
                  <c:v>43101</c:v>
                </c:pt>
                <c:pt idx="9" c:formatCode="mmm\-yy">
                  <c:v>43132</c:v>
                </c:pt>
                <c:pt idx="10" c:formatCode="mmm\-yy">
                  <c:v>43160</c:v>
                </c:pt>
                <c:pt idx="11" c:formatCode="mmm\-yy">
                  <c:v>43191</c:v>
                </c:pt>
                <c:pt idx="12" c:formatCode="mmm\-yy">
                  <c:v>43221</c:v>
                </c:pt>
                <c:pt idx="13" c:formatCode="mmm\-yy">
                  <c:v>43252</c:v>
                </c:pt>
                <c:pt idx="14" c:formatCode="mmm\-yy">
                  <c:v>43282</c:v>
                </c:pt>
                <c:pt idx="15" c:formatCode="mmm\-yy">
                  <c:v>43313</c:v>
                </c:pt>
                <c:pt idx="16" c:formatCode="mmm\-yy">
                  <c:v>43344</c:v>
                </c:pt>
                <c:pt idx="17" c:formatCode="mmm\-yy">
                  <c:v>43374</c:v>
                </c:pt>
              </c:numCache>
            </c:numRef>
          </c:cat>
          <c:val>
            <c:numRef>
              <c:f>Sheet1!$B$2:$B$19</c:f>
              <c:numCache>
                <c:formatCode>_ * #,##0_ ;_ * \-#,##0_ ;_ * "-"??_ ;_ @_ </c:formatCode>
                <c:ptCount val="18"/>
                <c:pt idx="0">
                  <c:v>1500000</c:v>
                </c:pt>
                <c:pt idx="1">
                  <c:v>1760000</c:v>
                </c:pt>
                <c:pt idx="2">
                  <c:v>5000000</c:v>
                </c:pt>
                <c:pt idx="3">
                  <c:v>2500000</c:v>
                </c:pt>
                <c:pt idx="4">
                  <c:v>3000000</c:v>
                </c:pt>
                <c:pt idx="5">
                  <c:v>1750000</c:v>
                </c:pt>
                <c:pt idx="6">
                  <c:v>2500000</c:v>
                </c:pt>
                <c:pt idx="7">
                  <c:v>8900000</c:v>
                </c:pt>
                <c:pt idx="8">
                  <c:v>12300000</c:v>
                </c:pt>
                <c:pt idx="9">
                  <c:v>2500000</c:v>
                </c:pt>
                <c:pt idx="10">
                  <c:v>3500000</c:v>
                </c:pt>
                <c:pt idx="11">
                  <c:v>6670299.8418802</c:v>
                </c:pt>
                <c:pt idx="12">
                  <c:v>7092327.28834403</c:v>
                </c:pt>
                <c:pt idx="13">
                  <c:v>7528422.31635654</c:v>
                </c:pt>
                <c:pt idx="14">
                  <c:v>7950449.76282036</c:v>
                </c:pt>
                <c:pt idx="15">
                  <c:v>8386544.79083288</c:v>
                </c:pt>
                <c:pt idx="16">
                  <c:v>8822639.81884551</c:v>
                </c:pt>
                <c:pt idx="17">
                  <c:v>9244667.26530921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2566862"/>
        <c:axId val="649766131"/>
      </c:lineChart>
      <c:dateAx>
        <c:axId val="272566862"/>
        <c:scaling>
          <c:orientation val="minMax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49766131"/>
        <c:crosses val="autoZero"/>
        <c:auto val="1"/>
        <c:lblOffset val="100"/>
        <c:baseTimeUnit val="months"/>
      </c:dateAx>
      <c:valAx>
        <c:axId val="6497661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* #,##0_ ;_ * \-#,##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7256686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ja-JP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114300</xdr:rowOff>
    </xdr:from>
    <xdr:to>
      <xdr:col>17</xdr:col>
      <xdr:colOff>552450</xdr:colOff>
      <xdr:row>3</xdr:row>
      <xdr:rowOff>68322</xdr:rowOff>
    </xdr:to>
    <xdr:grpSp>
      <xdr:nvGrpSpPr>
        <xdr:cNvPr id="2" name="グループ化 1"/>
        <xdr:cNvGrpSpPr/>
      </xdr:nvGrpSpPr>
      <xdr:grpSpPr>
        <a:xfrm>
          <a:off x="0" y="114300"/>
          <a:ext cx="10753725" cy="410845"/>
          <a:chOff x="211893" y="13857603"/>
          <a:chExt cx="9718645" cy="407486"/>
        </a:xfrm>
      </xdr:grpSpPr>
      <xdr:sp>
        <xdr:nvSpPr>
          <xdr:cNvPr id="3" name="テキスト ボックス 2"/>
          <xdr:cNvSpPr txBox="1"/>
        </xdr:nvSpPr>
        <xdr:spPr>
          <a:xfrm>
            <a:off x="211893" y="13857603"/>
            <a:ext cx="9475084" cy="407486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kumimoji="1" lang="ja-JP" altLang="en-US" sz="1100"/>
          </a:p>
        </xdr:txBody>
      </xdr:sp>
      <xdr:pic>
        <xdr:nvPicPr>
          <xdr:cNvPr id="4" name="図 3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01660" y="13881167"/>
            <a:ext cx="309660" cy="329928"/>
          </a:xfrm>
          <a:prstGeom prst="rect">
            <a:avLst/>
          </a:prstGeom>
        </xdr:spPr>
      </xdr:pic>
      <xdr:pic>
        <xdr:nvPicPr>
          <xdr:cNvPr id="5" name="図 4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1642" y="13875054"/>
            <a:ext cx="309660" cy="329928"/>
          </a:xfrm>
          <a:prstGeom prst="rect">
            <a:avLst/>
          </a:prstGeom>
        </xdr:spPr>
      </xdr:pic>
      <xdr:pic>
        <xdr:nvPicPr>
          <xdr:cNvPr id="6" name="図 5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57549" y="13897466"/>
            <a:ext cx="308640" cy="329928"/>
          </a:xfrm>
          <a:prstGeom prst="rect">
            <a:avLst/>
          </a:prstGeom>
        </xdr:spPr>
      </xdr:pic>
      <xdr:pic>
        <xdr:nvPicPr>
          <xdr:cNvPr id="7" name="図 6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70293" y="13886260"/>
            <a:ext cx="309660" cy="329928"/>
          </a:xfrm>
          <a:prstGeom prst="rect">
            <a:avLst/>
          </a:prstGeom>
        </xdr:spPr>
      </xdr:pic>
      <xdr:pic>
        <xdr:nvPicPr>
          <xdr:cNvPr id="8" name="図 7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40087" y="13881167"/>
            <a:ext cx="308642" cy="329928"/>
          </a:xfrm>
          <a:prstGeom prst="rect">
            <a:avLst/>
          </a:prstGeom>
        </xdr:spPr>
      </xdr:pic>
      <xdr:pic>
        <xdr:nvPicPr>
          <xdr:cNvPr id="9" name="図 8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91544" y="13885242"/>
            <a:ext cx="308642" cy="329928"/>
          </a:xfrm>
          <a:prstGeom prst="rect">
            <a:avLst/>
          </a:prstGeom>
        </xdr:spPr>
      </xdr:pic>
      <xdr:pic>
        <xdr:nvPicPr>
          <xdr:cNvPr id="10" name="図 9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449114" y="13880148"/>
            <a:ext cx="309660" cy="329928"/>
          </a:xfrm>
          <a:prstGeom prst="rect">
            <a:avLst/>
          </a:prstGeom>
        </xdr:spPr>
      </xdr:pic>
      <xdr:pic>
        <xdr:nvPicPr>
          <xdr:cNvPr id="11" name="図 10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822983" y="13885242"/>
            <a:ext cx="308640" cy="329928"/>
          </a:xfrm>
          <a:prstGeom prst="rect">
            <a:avLst/>
          </a:prstGeom>
        </xdr:spPr>
      </xdr:pic>
      <xdr:pic>
        <xdr:nvPicPr>
          <xdr:cNvPr id="12" name="図 11"/>
          <xdr:cNvPicPr>
            <a:picLocks noChangeAspect="1"/>
          </xdr:cNvPicPr>
        </xdr:nvPicPr>
        <xdr:blipFill>
          <a:blip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79531" y="13889317"/>
            <a:ext cx="309660" cy="330946"/>
          </a:xfrm>
          <a:prstGeom prst="rect">
            <a:avLst/>
          </a:prstGeom>
        </xdr:spPr>
      </xdr:pic>
      <xdr:pic>
        <xdr:nvPicPr>
          <xdr:cNvPr id="13" name="図 12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526915" y="13885241"/>
            <a:ext cx="308642" cy="329928"/>
          </a:xfrm>
          <a:prstGeom prst="rect">
            <a:avLst/>
          </a:prstGeom>
        </xdr:spPr>
      </xdr:pic>
      <xdr:pic>
        <xdr:nvPicPr>
          <xdr:cNvPr id="14" name="図 13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72260" y="13896447"/>
            <a:ext cx="308641" cy="329928"/>
          </a:xfrm>
          <a:prstGeom prst="rect">
            <a:avLst/>
          </a:prstGeom>
        </xdr:spPr>
      </xdr:pic>
      <xdr:pic>
        <xdr:nvPicPr>
          <xdr:cNvPr id="15" name="図 14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222699" y="13896447"/>
            <a:ext cx="308641" cy="329928"/>
          </a:xfrm>
          <a:prstGeom prst="rect">
            <a:avLst/>
          </a:prstGeom>
        </xdr:spPr>
      </xdr:pic>
      <xdr:pic>
        <xdr:nvPicPr>
          <xdr:cNvPr id="16" name="図 15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62950" y="13891353"/>
            <a:ext cx="308641" cy="329928"/>
          </a:xfrm>
          <a:prstGeom prst="rect">
            <a:avLst/>
          </a:prstGeom>
        </xdr:spPr>
      </xdr:pic>
      <xdr:pic>
        <xdr:nvPicPr>
          <xdr:cNvPr id="17" name="図 16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920519" y="13891353"/>
            <a:ext cx="309660" cy="329928"/>
          </a:xfrm>
          <a:prstGeom prst="rect">
            <a:avLst/>
          </a:prstGeom>
        </xdr:spPr>
      </xdr:pic>
      <xdr:pic>
        <xdr:nvPicPr>
          <xdr:cNvPr id="18" name="図 17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272994" y="13891353"/>
            <a:ext cx="308642" cy="329928"/>
          </a:xfrm>
          <a:prstGeom prst="rect">
            <a:avLst/>
          </a:prstGeom>
        </xdr:spPr>
      </xdr:pic>
      <xdr:pic>
        <xdr:nvPicPr>
          <xdr:cNvPr id="19" name="図 18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40752" y="13880147"/>
            <a:ext cx="309660" cy="329928"/>
          </a:xfrm>
          <a:prstGeom prst="rect">
            <a:avLst/>
          </a:prstGeom>
        </xdr:spPr>
      </xdr:pic>
      <xdr:pic>
        <xdr:nvPicPr>
          <xdr:cNvPr id="20" name="図 19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970816" y="13891353"/>
            <a:ext cx="308640" cy="329928"/>
          </a:xfrm>
          <a:prstGeom prst="rect">
            <a:avLst/>
          </a:prstGeom>
        </xdr:spPr>
      </xdr:pic>
      <xdr:pic>
        <xdr:nvPicPr>
          <xdr:cNvPr id="21" name="図 20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303935" y="13891353"/>
            <a:ext cx="308642" cy="329928"/>
          </a:xfrm>
          <a:prstGeom prst="rect">
            <a:avLst/>
          </a:prstGeom>
        </xdr:spPr>
      </xdr:pic>
      <xdr:pic>
        <xdr:nvPicPr>
          <xdr:cNvPr id="22" name="図 21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637057" y="13891353"/>
            <a:ext cx="309660" cy="329928"/>
          </a:xfrm>
          <a:prstGeom prst="rect">
            <a:avLst/>
          </a:prstGeom>
        </xdr:spPr>
      </xdr:pic>
      <xdr:pic>
        <xdr:nvPicPr>
          <xdr:cNvPr id="23" name="図 22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977307" y="13896446"/>
            <a:ext cx="308642" cy="329928"/>
          </a:xfrm>
          <a:prstGeom prst="rect">
            <a:avLst/>
          </a:prstGeom>
        </xdr:spPr>
      </xdr:pic>
      <xdr:pic>
        <xdr:nvPicPr>
          <xdr:cNvPr id="24" name="図 23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321635" y="13889316"/>
            <a:ext cx="309660" cy="329928"/>
          </a:xfrm>
          <a:prstGeom prst="rect">
            <a:avLst/>
          </a:prstGeom>
        </xdr:spPr>
      </xdr:pic>
      <xdr:pic>
        <xdr:nvPicPr>
          <xdr:cNvPr id="25" name="図 24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80223" y="13905616"/>
            <a:ext cx="308640" cy="329928"/>
          </a:xfrm>
          <a:prstGeom prst="rect">
            <a:avLst/>
          </a:prstGeom>
        </xdr:spPr>
      </xdr:pic>
      <xdr:pic>
        <xdr:nvPicPr>
          <xdr:cNvPr id="26" name="図 25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008248" y="13894410"/>
            <a:ext cx="309660" cy="329928"/>
          </a:xfrm>
          <a:prstGeom prst="rect">
            <a:avLst/>
          </a:prstGeom>
        </xdr:spPr>
      </xdr:pic>
      <xdr:pic>
        <xdr:nvPicPr>
          <xdr:cNvPr id="27" name="図 26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337294" y="13911727"/>
            <a:ext cx="308642" cy="329928"/>
          </a:xfrm>
          <a:prstGeom prst="rect">
            <a:avLst/>
          </a:prstGeom>
        </xdr:spPr>
      </xdr:pic>
      <xdr:pic>
        <xdr:nvPicPr>
          <xdr:cNvPr id="28" name="図 27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59210" y="13911728"/>
            <a:ext cx="309660" cy="329928"/>
          </a:xfrm>
          <a:prstGeom prst="rect">
            <a:avLst/>
          </a:prstGeom>
        </xdr:spPr>
      </xdr:pic>
      <xdr:pic>
        <xdr:nvPicPr>
          <xdr:cNvPr id="29" name="図 28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994367" y="13900522"/>
            <a:ext cx="308642" cy="329928"/>
          </a:xfrm>
          <a:prstGeom prst="rect">
            <a:avLst/>
          </a:prstGeom>
        </xdr:spPr>
      </xdr:pic>
      <xdr:pic>
        <xdr:nvPicPr>
          <xdr:cNvPr id="30" name="図 29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308131" y="13911728"/>
            <a:ext cx="308642" cy="329928"/>
          </a:xfrm>
          <a:prstGeom prst="rect">
            <a:avLst/>
          </a:prstGeom>
        </xdr:spPr>
      </xdr:pic>
      <xdr:pic>
        <xdr:nvPicPr>
          <xdr:cNvPr id="31" name="図 30"/>
          <xdr:cNvPicPr>
            <a:picLocks noChangeAspect="1"/>
          </xdr:cNvPicPr>
        </xdr:nvPicPr>
        <xdr:blipFill>
          <a:blip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621896" y="13911728"/>
            <a:ext cx="308642" cy="329928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142876</xdr:colOff>
      <xdr:row>3</xdr:row>
      <xdr:rowOff>85720</xdr:rowOff>
    </xdr:from>
    <xdr:to>
      <xdr:col>17</xdr:col>
      <xdr:colOff>285750</xdr:colOff>
      <xdr:row>70</xdr:row>
      <xdr:rowOff>19049</xdr:rowOff>
    </xdr:to>
    <xdr:sp>
      <xdr:nvSpPr>
        <xdr:cNvPr id="32" name="テキスト ボックス 31"/>
        <xdr:cNvSpPr txBox="1"/>
      </xdr:nvSpPr>
      <xdr:spPr>
        <a:xfrm>
          <a:off x="142875" y="542290"/>
          <a:ext cx="10344150" cy="10144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en-US" altLang="ja-JP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栃木県宇都宮市大谷町方面　日帰り研修旅行　旅程表</a:t>
          </a:r>
          <a:r>
            <a:rPr kumimoji="1" lang="en-US" altLang="ja-JP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◆会費</a:t>
          </a:r>
          <a:r>
            <a:rPr kumimoji="1" lang="ja-JP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　￥</a:t>
          </a:r>
          <a:r>
            <a:rPr kumimoji="1" lang="en-US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5,000.-    </a:t>
          </a:r>
          <a:r>
            <a:rPr kumimoji="1" lang="ja-JP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締切日　平成</a:t>
          </a:r>
          <a:r>
            <a:rPr kumimoji="1" lang="en-US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29</a:t>
          </a:r>
          <a:r>
            <a:rPr kumimoji="1" lang="ja-JP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年</a:t>
          </a:r>
          <a:r>
            <a:rPr kumimoji="1" lang="en-US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9</a:t>
          </a:r>
          <a:r>
            <a:rPr kumimoji="1" lang="ja-JP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月</a:t>
          </a:r>
          <a:r>
            <a:rPr kumimoji="1" lang="en-US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11</a:t>
          </a:r>
          <a:r>
            <a:rPr kumimoji="1" lang="ja-JP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日</a:t>
          </a:r>
          <a:endParaRPr kumimoji="1" lang="en-US" altLang="ja-JP" sz="1800" b="1">
            <a:solidFill>
              <a:schemeClr val="dk1"/>
            </a:solidFill>
            <a:effectLst/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  <a:p>
          <a:pPr algn="l"/>
          <a:r>
            <a:rPr kumimoji="1" lang="ja-JP" altLang="en-US" sz="16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なお、</a:t>
          </a:r>
          <a:r>
            <a:rPr kumimoji="1" lang="en-US" altLang="ja-JP" sz="16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9</a:t>
          </a:r>
          <a:r>
            <a:rPr kumimoji="1" lang="ja-JP" altLang="en-US" sz="16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月</a:t>
          </a:r>
          <a:r>
            <a:rPr kumimoji="1" lang="en-US" altLang="ja-JP" sz="16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19</a:t>
          </a:r>
          <a:r>
            <a:rPr kumimoji="1" lang="ja-JP" altLang="en-US" sz="16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日以降のキャンセルにつきましては納金手配の</a:t>
          </a:r>
          <a:endParaRPr kumimoji="1" lang="en-US" altLang="ja-JP" sz="1600" b="1">
            <a:solidFill>
              <a:schemeClr val="dk1"/>
            </a:solidFill>
            <a:effectLst/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  <a:p>
          <a:pPr algn="l"/>
          <a:r>
            <a:rPr kumimoji="1" lang="ja-JP" altLang="en-US" sz="16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関係で返金ができませんので何卒ご了承ください。</a:t>
          </a:r>
          <a:endParaRPr kumimoji="1" lang="en-US" altLang="ja-JP" sz="16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◆スケジュールは下記のとおりです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kumimoji="1" lang="ja-JP" altLang="en-US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◆開催日　</a:t>
          </a:r>
          <a:r>
            <a:rPr kumimoji="1" lang="en-US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9</a:t>
          </a:r>
          <a:r>
            <a:rPr kumimoji="1" lang="ja-JP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月</a:t>
          </a:r>
          <a:r>
            <a:rPr kumimoji="1" lang="en-US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27</a:t>
          </a:r>
          <a:r>
            <a:rPr kumimoji="1" lang="ja-JP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日</a:t>
          </a:r>
          <a:r>
            <a:rPr kumimoji="1" lang="en-US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(</a:t>
          </a:r>
          <a:r>
            <a:rPr kumimoji="1" lang="ja-JP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水</a:t>
          </a:r>
          <a:r>
            <a:rPr kumimoji="1" lang="en-US" altLang="ja-JP" sz="1800" b="1">
              <a:solidFill>
                <a:schemeClr val="dk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)</a:t>
          </a:r>
          <a:endParaRPr kumimoji="1" lang="en-US" altLang="ja-JP" sz="1800" b="1">
            <a:solidFill>
              <a:schemeClr val="dk1"/>
            </a:solidFill>
            <a:effectLst/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en-US" altLang="ja-JP" sz="18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en-US" altLang="ja-JP" sz="18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kumimoji="1" lang="en-US" altLang="ja-JP" sz="1800" b="1">
              <a:solidFill>
                <a:sysClr val="windowText" lastClr="000000"/>
              </a:solidFill>
              <a:latin typeface="+mn-ea"/>
              <a:ea typeface="+mn-ea"/>
            </a:rPr>
            <a:t>7:00</a:t>
          </a:r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　　スーパーアルプス甲の原店前を出発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en-US" altLang="ja-JP" sz="1800" b="1">
              <a:solidFill>
                <a:sysClr val="windowText" lastClr="000000"/>
              </a:solidFill>
              <a:latin typeface="+mn-ea"/>
              <a:ea typeface="+mn-ea"/>
            </a:rPr>
            <a:t>	</a:t>
          </a:r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⇓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en-US" altLang="ja-JP" sz="1800" b="1">
              <a:solidFill>
                <a:sysClr val="windowText" lastClr="000000"/>
              </a:solidFill>
              <a:latin typeface="+mn-ea"/>
              <a:ea typeface="+mn-ea"/>
            </a:rPr>
            <a:t>10:00</a:t>
          </a:r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　　大谷資料館：（広大な地下空間の見学）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r>
            <a:rPr kumimoji="1" lang="en-US" altLang="ja-JP" sz="18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	</a:t>
          </a:r>
          <a:r>
            <a:rPr kumimoji="1" lang="ja-JP" altLang="ja-JP" sz="1800" b="1">
              <a:solidFill>
                <a:schemeClr val="dk1"/>
              </a:solidFill>
              <a:effectLst/>
              <a:latin typeface="+mn-ea"/>
              <a:ea typeface="+mn-ea"/>
              <a:cs typeface="DejaVu Sans Mono" panose="020B0609030804020204" pitchFamily="49" charset="0"/>
            </a:rPr>
            <a:t>⇓</a:t>
          </a:r>
          <a:endParaRPr lang="ja-JP" altLang="ja-JP" sz="1800">
            <a:effectLst/>
            <a:latin typeface="+mn-ea"/>
            <a:ea typeface="+mn-ea"/>
            <a:cs typeface="DejaVu Sans Mono" panose="020B0609030804020204" pitchFamily="49" charset="0"/>
          </a:endParaRPr>
        </a:p>
        <a:p>
          <a:pPr algn="l"/>
          <a:r>
            <a:rPr kumimoji="1" lang="en-US" altLang="ja-JP" sz="1800" b="1">
              <a:solidFill>
                <a:sysClr val="windowText" lastClr="000000"/>
              </a:solidFill>
              <a:latin typeface="+mn-ea"/>
              <a:ea typeface="+mn-ea"/>
            </a:rPr>
            <a:t>11:30</a:t>
          </a:r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　宇都宮石の蔵（美味しく豪華な昼食）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en-US" altLang="ja-JP" sz="18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	</a:t>
          </a:r>
          <a:r>
            <a:rPr kumimoji="1" lang="ja-JP" altLang="ja-JP" sz="18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⇓</a:t>
          </a:r>
          <a:endParaRPr lang="ja-JP" altLang="ja-JP" sz="1800">
            <a:effectLst/>
            <a:latin typeface="+mn-ea"/>
            <a:ea typeface="+mn-ea"/>
          </a:endParaRPr>
        </a:p>
        <a:p>
          <a:pPr algn="l"/>
          <a:r>
            <a:rPr kumimoji="1" lang="en-US" altLang="ja-JP" sz="1800" b="1">
              <a:solidFill>
                <a:sysClr val="windowText" lastClr="000000"/>
              </a:solidFill>
              <a:latin typeface="+mn-ea"/>
              <a:ea typeface="+mn-ea"/>
            </a:rPr>
            <a:t>13:45</a:t>
          </a:r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　カトリック松が峰教会（大谷石建造物で国内最大規模の建築：有形文化財）・車窓からの見学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kumimoji="1" lang="en-US" altLang="ja-JP" sz="18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	</a:t>
          </a:r>
          <a:r>
            <a:rPr kumimoji="1" lang="ja-JP" altLang="ja-JP" sz="18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⇓</a:t>
          </a:r>
          <a:endParaRPr lang="ja-JP" altLang="ja-JP" sz="1800">
            <a:effectLst/>
            <a:latin typeface="+mn-ea"/>
            <a:ea typeface="+mn-ea"/>
          </a:endParaRPr>
        </a:p>
        <a:p>
          <a:pPr algn="l"/>
          <a:r>
            <a:rPr kumimoji="1" lang="en-US" altLang="ja-JP" sz="1800" b="1">
              <a:solidFill>
                <a:sysClr val="windowText" lastClr="000000"/>
              </a:solidFill>
              <a:latin typeface="+mn-ea"/>
              <a:ea typeface="+mn-ea"/>
            </a:rPr>
            <a:t>14:15</a:t>
          </a:r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　道の駅うつのみや・ろまんちっく村（買い物・散策）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kumimoji="1" lang="en-US" altLang="ja-JP" sz="18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	</a:t>
          </a:r>
          <a:r>
            <a:rPr kumimoji="1" lang="ja-JP" altLang="ja-JP" sz="18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⇓</a:t>
          </a:r>
          <a:endParaRPr lang="ja-JP" altLang="ja-JP" sz="1800">
            <a:effectLst/>
            <a:latin typeface="+mn-ea"/>
            <a:ea typeface="+mn-ea"/>
          </a:endParaRPr>
        </a:p>
        <a:p>
          <a:pPr algn="l"/>
          <a:r>
            <a:rPr kumimoji="1" lang="en-US" altLang="ja-JP" sz="1800" b="1">
              <a:solidFill>
                <a:sysClr val="windowText" lastClr="000000"/>
              </a:solidFill>
              <a:latin typeface="+mn-ea"/>
              <a:ea typeface="+mn-ea"/>
            </a:rPr>
            <a:t>18:00</a:t>
          </a:r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　スーパーアルプス甲の原店　帰着・解散　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★皆様のご参加を心からお待ちしております。　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800" b="1" u="sng">
              <a:solidFill>
                <a:sysClr val="windowText" lastClr="000000"/>
              </a:solidFill>
              <a:latin typeface="+mn-ea"/>
              <a:ea typeface="+mn-ea"/>
            </a:rPr>
            <a:t>★また、大谷資料館は地下空間で気温が低いので、念のため上着１枚をご用意ください。</a:t>
          </a:r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　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　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◆研修旅行参加希望の方は、下記申し込み用紙に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①氏名を記入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②豪華昼食・主菜の選択に優先順位を記入（各種主菜のご提供に限りがあるため）</a:t>
          </a:r>
          <a:endParaRPr kumimoji="1" lang="en-US" altLang="ja-JP" sz="18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+mn-ea"/>
              <a:ea typeface="+mn-ea"/>
            </a:rPr>
            <a:t>③飲み物の選択にチェックマーク（✔）を記入の上、申込金を添えてグループリーダーにお渡しください</a:t>
          </a:r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。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0</xdr:col>
      <xdr:colOff>63500</xdr:colOff>
      <xdr:row>68</xdr:row>
      <xdr:rowOff>82551</xdr:rowOff>
    </xdr:from>
    <xdr:to>
      <xdr:col>17</xdr:col>
      <xdr:colOff>285749</xdr:colOff>
      <xdr:row>94</xdr:row>
      <xdr:rowOff>50800</xdr:rowOff>
    </xdr:to>
    <xdr:sp>
      <xdr:nvSpPr>
        <xdr:cNvPr id="33" name="テキスト ボックス 32"/>
        <xdr:cNvSpPr txBox="1"/>
      </xdr:nvSpPr>
      <xdr:spPr>
        <a:xfrm>
          <a:off x="63500" y="10445750"/>
          <a:ext cx="10422890" cy="4540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ーーーーーーーーーーーーーーーーーーーーーー切り取り線－－－－－－－－－－－－－－－－－－－－－</a:t>
          </a:r>
          <a:endParaRPr kumimoji="1" lang="en-US" altLang="ja-JP" sz="16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en-US" altLang="ja-JP" sz="2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20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参加申し込み書　　　　氏名：＿＿＿＿＿＿＿＿＿＿＿＿＿＿＿＿</a:t>
          </a:r>
          <a:endParaRPr kumimoji="1" lang="en-US" altLang="ja-JP" sz="2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en-US" altLang="ja-JP" sz="2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20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　　グループリーダー：＿＿＿＿＿＿＿＿＿＿＿＿＿　電話：＿＿＿＿＿＿＿＿＿＿</a:t>
          </a:r>
          <a:endParaRPr kumimoji="1" lang="en-US" altLang="ja-JP" sz="2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en-US" altLang="ja-JP" sz="2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en-US" altLang="ja-JP" sz="2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20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endParaRPr kumimoji="1" lang="en-US" altLang="ja-JP" sz="2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9</xdr:col>
      <xdr:colOff>171450</xdr:colOff>
      <xdr:row>6</xdr:row>
      <xdr:rowOff>0</xdr:rowOff>
    </xdr:from>
    <xdr:to>
      <xdr:col>19</xdr:col>
      <xdr:colOff>476250</xdr:colOff>
      <xdr:row>36</xdr:row>
      <xdr:rowOff>85725</xdr:rowOff>
    </xdr:to>
    <xdr:sp>
      <xdr:nvSpPr>
        <xdr:cNvPr id="36" name="吹き出し: 角を丸めた四角形 35"/>
        <xdr:cNvSpPr/>
      </xdr:nvSpPr>
      <xdr:spPr>
        <a:xfrm>
          <a:off x="5572125" y="914400"/>
          <a:ext cx="6305550" cy="4657725"/>
        </a:xfrm>
        <a:prstGeom prst="wedgeRoundRectCallout">
          <a:avLst>
            <a:gd name="adj1" fmla="val -64026"/>
            <a:gd name="adj2" fmla="val 44420"/>
            <a:gd name="adj3" fmla="val 16667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  <a:latin typeface="+mj-ea"/>
              <a:ea typeface="+mj-ea"/>
            </a:rPr>
            <a:t>秋のビュッフェメニューは前菜・主菜・デザートのコースで前菜とデザートはバイキングスタイルで下記から食べ放題です。</a:t>
          </a:r>
          <a:r>
            <a:rPr kumimoji="1" lang="ja-JP" altLang="en-US" sz="1400" b="1" u="sng">
              <a:solidFill>
                <a:sysClr val="windowText" lastClr="000000"/>
              </a:solidFill>
              <a:latin typeface="+mj-ea"/>
              <a:ea typeface="+mj-ea"/>
            </a:rPr>
            <a:t>また、主菜は申し込み用紙から選んでください。</a:t>
          </a:r>
          <a:endParaRPr kumimoji="1" lang="en-US" altLang="ja-JP" sz="1400" b="1" u="sng">
            <a:solidFill>
              <a:sysClr val="windowText" lastClr="000000"/>
            </a:solidFill>
            <a:latin typeface="+mj-ea"/>
            <a:ea typeface="+mj-ea"/>
          </a:endParaRPr>
        </a:p>
        <a:p>
          <a:endParaRPr lang="en-US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・サラダ</a:t>
          </a:r>
          <a:r>
            <a:rPr lang="ja-JP" altLang="en-US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　　</a:t>
          </a:r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・新菊とベーコンのサラダ（</a:t>
          </a:r>
          <a:r>
            <a:rPr lang="en-US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4</a:t>
          </a:r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種</a:t>
          </a:r>
          <a:r>
            <a:rPr lang="ja-JP" altLang="en-US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胡椒</a:t>
          </a:r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のドレッシングとピーナッツ）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・氷大鉢（ミニトマト／コリンキー／人参／ブロッコリー／小蕪）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・寄せ豆腐</a:t>
          </a:r>
          <a:r>
            <a:rPr lang="ja-JP" altLang="en-US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　</a:t>
          </a:r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・厚焼き玉子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・秋鮭のカルパッチョ仕立て</a:t>
          </a:r>
          <a:r>
            <a:rPr lang="ja-JP" altLang="en-US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　</a:t>
          </a:r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・ヒラタケと燻りガッコ炒め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・小松菜と湿地茸の浸し（ゆず醤油と糸削り）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・さつまいもとリンゴの茶豆和え</a:t>
          </a:r>
          <a:r>
            <a:rPr lang="ja-JP" altLang="en-US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　</a:t>
          </a:r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・えのき茸と水菜のポン酢浸し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endParaRPr lang="en-US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デザート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・和風抹茶ティラミス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・和三盆と自家製小豆のプリン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・豆腐プリン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・ゆで小豆と栗のリオレ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  <a:p>
          <a:r>
            <a:rPr lang="ja-JP" altLang="ja-JP" sz="1400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・黒豆とショコラのデザート</a:t>
          </a:r>
          <a:endParaRPr lang="ja-JP" altLang="ja-JP" sz="1400">
            <a:solidFill>
              <a:sysClr val="windowText" lastClr="000000"/>
            </a:solidFill>
            <a:effectLst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0</xdr:col>
      <xdr:colOff>123825</xdr:colOff>
      <xdr:row>87</xdr:row>
      <xdr:rowOff>9524</xdr:rowOff>
    </xdr:from>
    <xdr:to>
      <xdr:col>17</xdr:col>
      <xdr:colOff>600075</xdr:colOff>
      <xdr:row>103</xdr:row>
      <xdr:rowOff>28575</xdr:rowOff>
    </xdr:to>
    <xdr:grpSp>
      <xdr:nvGrpSpPr>
        <xdr:cNvPr id="39" name="グループ化 38"/>
        <xdr:cNvGrpSpPr/>
      </xdr:nvGrpSpPr>
      <xdr:grpSpPr>
        <a:xfrm>
          <a:off x="123825" y="13267690"/>
          <a:ext cx="10677525" cy="4286885"/>
          <a:chOff x="123825" y="12506324"/>
          <a:chExt cx="10839450" cy="4286251"/>
        </a:xfrm>
      </xdr:grpSpPr>
      <xdr:sp>
        <xdr:nvSpPr>
          <xdr:cNvPr id="35" name="テキスト ボックス 34"/>
          <xdr:cNvSpPr txBox="1"/>
        </xdr:nvSpPr>
        <xdr:spPr>
          <a:xfrm>
            <a:off x="7194550" y="13071474"/>
            <a:ext cx="3130550" cy="29210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kumimoji="1" lang="ja-JP" altLang="en-US" sz="1800" b="1" u="none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（２）飲み物の選択</a:t>
            </a:r>
            <a:endParaRPr kumimoji="1" lang="en-US" altLang="ja-JP" sz="1800" b="1" u="none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  <a:p>
            <a:pPr algn="l"/>
            <a:r>
              <a:rPr kumimoji="1" lang="ja-JP" altLang="en-US" sz="1800" b="1" u="sng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★どれかの□に✔マークを記入</a:t>
            </a:r>
            <a:endParaRPr kumimoji="1" lang="en-US" altLang="ja-JP" sz="1800" b="1" u="sng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  <a:p>
            <a:pPr algn="l"/>
            <a:endParaRPr kumimoji="1" lang="en-US" altLang="ja-JP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  <a:p>
            <a:pPr algn="l"/>
            <a:r>
              <a:rPr kumimoji="1" lang="ja-JP" altLang="en-US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□　ホットコーヒー</a:t>
            </a:r>
            <a:endParaRPr kumimoji="1" lang="en-US" altLang="ja-JP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  <a:p>
            <a:pPr algn="l"/>
            <a:r>
              <a:rPr kumimoji="1" lang="ja-JP" altLang="en-US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□　アイスコーヒー</a:t>
            </a:r>
            <a:endParaRPr kumimoji="1" lang="en-US" altLang="ja-JP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  <a:p>
            <a:pPr algn="l"/>
            <a:r>
              <a:rPr kumimoji="1" lang="ja-JP" altLang="en-US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□　ホット紅茶</a:t>
            </a:r>
            <a:endParaRPr kumimoji="1" lang="en-US" altLang="ja-JP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  <a:p>
            <a:pPr algn="l"/>
            <a:r>
              <a:rPr kumimoji="1" lang="ja-JP" altLang="en-US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□　アイス紅茶</a:t>
            </a:r>
            <a:endParaRPr kumimoji="1" lang="en-US" altLang="ja-JP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xdr:grpSp>
        <xdr:nvGrpSpPr>
          <xdr:cNvPr id="38" name="グループ化 37"/>
          <xdr:cNvGrpSpPr/>
        </xdr:nvGrpSpPr>
        <xdr:grpSpPr>
          <a:xfrm>
            <a:off x="123825" y="12506324"/>
            <a:ext cx="10839450" cy="4286251"/>
            <a:chOff x="219075" y="12049124"/>
            <a:chExt cx="10839450" cy="4286251"/>
          </a:xfrm>
        </xdr:grpSpPr>
        <xdr:sp>
          <xdr:nvSpPr>
            <xdr:cNvPr id="34" name="テキスト ボックス 33"/>
            <xdr:cNvSpPr txBox="1"/>
          </xdr:nvSpPr>
          <xdr:spPr>
            <a:xfrm>
              <a:off x="539749" y="12611099"/>
              <a:ext cx="6708776" cy="361950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marL="0" marR="0" lvl="0" indent="0" algn="l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1800" b="1">
                  <a:solidFill>
                    <a:schemeClr val="dk1"/>
                  </a:solidFill>
                  <a:effectLst/>
                  <a:latin typeface="Meiryo UI" panose="020B0604030504040204" pitchFamily="50" charset="-128"/>
                  <a:ea typeface="Meiryo UI" panose="020B0604030504040204" pitchFamily="50" charset="-128"/>
                  <a:cs typeface="+mn-cs"/>
                </a:rPr>
                <a:t>（１）昼食・主菜の選択</a:t>
              </a:r>
              <a:endParaRPr kumimoji="1" lang="en-US" altLang="ja-JP" sz="1800" b="1">
                <a:solidFill>
                  <a:schemeClr val="dk1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endParaRPr>
            </a:p>
            <a:p>
              <a:pPr marL="0" marR="0" lvl="0" indent="0" algn="l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1800" b="1" u="sng">
                  <a:solidFill>
                    <a:schemeClr val="dk1"/>
                  </a:solidFill>
                  <a:effectLst/>
                  <a:latin typeface="Meiryo UI" panose="020B0604030504040204" pitchFamily="50" charset="-128"/>
                  <a:ea typeface="Meiryo UI" panose="020B0604030504040204" pitchFamily="50" charset="-128"/>
                  <a:cs typeface="+mn-cs"/>
                </a:rPr>
                <a:t>★</a:t>
              </a:r>
              <a:r>
                <a:rPr kumimoji="1" lang="ja-JP" altLang="ja-JP" sz="1800" b="1" u="sng">
                  <a:solidFill>
                    <a:schemeClr val="dk1"/>
                  </a:solidFill>
                  <a:effectLst/>
                  <a:latin typeface="Meiryo UI" panose="020B0604030504040204" pitchFamily="50" charset="-128"/>
                  <a:ea typeface="Meiryo UI" panose="020B0604030504040204" pitchFamily="50" charset="-128"/>
                  <a:cs typeface="+mn-cs"/>
                </a:rPr>
                <a:t>□に</a:t>
              </a:r>
              <a:r>
                <a:rPr kumimoji="1" lang="ja-JP" altLang="en-US" sz="1800" b="1" u="sng">
                  <a:solidFill>
                    <a:schemeClr val="dk1"/>
                  </a:solidFill>
                  <a:effectLst/>
                  <a:latin typeface="Meiryo UI" panose="020B0604030504040204" pitchFamily="50" charset="-128"/>
                  <a:ea typeface="Meiryo UI" panose="020B0604030504040204" pitchFamily="50" charset="-128"/>
                  <a:cs typeface="+mn-cs"/>
                </a:rPr>
                <a:t>食べたい順に番号を記入</a:t>
              </a:r>
              <a:endParaRPr kumimoji="1" lang="en-US" altLang="ja-JP" sz="1800" b="1" u="sng">
                <a:solidFill>
                  <a:schemeClr val="dk1"/>
                </a:solidFill>
                <a:effectLst/>
                <a:latin typeface="Meiryo UI" panose="020B0604030504040204" pitchFamily="50" charset="-128"/>
                <a:ea typeface="Meiryo UI" panose="020B0604030504040204" pitchFamily="50" charset="-128"/>
                <a:cs typeface="+mn-cs"/>
              </a:endParaRPr>
            </a:p>
            <a:p>
              <a:pPr marL="0" marR="0" lvl="0" indent="0" algn="l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lang="ja-JP" altLang="ja-JP" sz="1800">
                <a:effectLst/>
                <a:latin typeface="Meiryo UI" panose="020B0604030504040204" pitchFamily="50" charset="-128"/>
                <a:ea typeface="Meiryo UI" panose="020B0604030504040204" pitchFamily="50" charset="-128"/>
              </a:endParaRPr>
            </a:p>
            <a:p>
              <a:pPr algn="l"/>
              <a:r>
                <a:rPr kumimoji="1" lang="ja-JP" altLang="en-US" sz="1800" b="1">
                  <a:solidFill>
                    <a:sysClr val="windowText" lastClr="000000"/>
                  </a:solidFill>
                  <a:latin typeface="Meiryo UI" panose="020B0604030504040204" pitchFamily="50" charset="-128"/>
                  <a:ea typeface="Meiryo UI" panose="020B0604030504040204" pitchFamily="50" charset="-128"/>
                </a:rPr>
                <a:t>□　石焼ビビンバ</a:t>
              </a:r>
              <a:endParaRPr kumimoji="1" lang="en-US" altLang="ja-JP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endParaRPr>
            </a:p>
            <a:p>
              <a:pPr algn="l"/>
              <a:r>
                <a:rPr kumimoji="1" lang="ja-JP" altLang="en-US" sz="1800" b="1">
                  <a:solidFill>
                    <a:sysClr val="windowText" lastClr="000000"/>
                  </a:solidFill>
                  <a:latin typeface="Meiryo UI" panose="020B0604030504040204" pitchFamily="50" charset="-128"/>
                  <a:ea typeface="Meiryo UI" panose="020B0604030504040204" pitchFamily="50" charset="-128"/>
                </a:rPr>
                <a:t>□　豆乳ドリア（うなぎ）</a:t>
              </a:r>
              <a:endParaRPr kumimoji="1" lang="en-US" altLang="ja-JP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endParaRPr>
            </a:p>
            <a:p>
              <a:pPr algn="l"/>
              <a:r>
                <a:rPr kumimoji="1" lang="ja-JP" altLang="en-US" sz="1800" b="1">
                  <a:solidFill>
                    <a:sysClr val="windowText" lastClr="000000"/>
                  </a:solidFill>
                  <a:latin typeface="Meiryo UI" panose="020B0604030504040204" pitchFamily="50" charset="-128"/>
                  <a:ea typeface="Meiryo UI" panose="020B0604030504040204" pitchFamily="50" charset="-128"/>
                </a:rPr>
                <a:t>□季節のオムライス（マツタケのガーリックライス、生湯葉餡かけ）</a:t>
              </a:r>
              <a:endParaRPr kumimoji="1" lang="en-US" altLang="ja-JP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endParaRPr>
            </a:p>
            <a:p>
              <a:pPr algn="l"/>
              <a:r>
                <a:rPr kumimoji="1" lang="ja-JP" altLang="en-US" sz="1800" b="1">
                  <a:solidFill>
                    <a:sysClr val="windowText" lastClr="000000"/>
                  </a:solidFill>
                  <a:latin typeface="Meiryo UI" panose="020B0604030504040204" pitchFamily="50" charset="-128"/>
                  <a:ea typeface="Meiryo UI" panose="020B0604030504040204" pitchFamily="50" charset="-128"/>
                </a:rPr>
                <a:t>□米茄子の鶏味噌田楽</a:t>
              </a:r>
              <a:endParaRPr kumimoji="1" lang="en-US" altLang="ja-JP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endParaRPr>
            </a:p>
            <a:p>
              <a:pPr algn="l"/>
              <a:endParaRPr kumimoji="1" lang="en-US" altLang="ja-JP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endParaRPr>
            </a:p>
            <a:p>
              <a:pPr algn="l"/>
              <a:r>
                <a:rPr kumimoji="1" lang="ja-JP" altLang="en-US" sz="1800" b="1">
                  <a:solidFill>
                    <a:sysClr val="windowText" lastClr="000000"/>
                  </a:solidFill>
                  <a:latin typeface="Meiryo UI" panose="020B0604030504040204" pitchFamily="50" charset="-128"/>
                  <a:ea typeface="Meiryo UI" panose="020B0604030504040204" pitchFamily="50" charset="-128"/>
                </a:rPr>
                <a:t>　</a:t>
              </a:r>
              <a:r>
                <a:rPr kumimoji="1" lang="en-US" altLang="ja-JP" sz="1800" b="1">
                  <a:solidFill>
                    <a:sysClr val="windowText" lastClr="000000"/>
                  </a:solidFill>
                  <a:latin typeface="Meiryo UI" panose="020B0604030504040204" pitchFamily="50" charset="-128"/>
                  <a:ea typeface="Meiryo UI" panose="020B0604030504040204" pitchFamily="50" charset="-128"/>
                </a:rPr>
                <a:t>※</a:t>
              </a:r>
              <a:r>
                <a:rPr kumimoji="1" lang="ja-JP" altLang="en-US" sz="1800" b="1">
                  <a:solidFill>
                    <a:sysClr val="windowText" lastClr="000000"/>
                  </a:solidFill>
                  <a:latin typeface="Meiryo UI" panose="020B0604030504040204" pitchFamily="50" charset="-128"/>
                  <a:ea typeface="Meiryo UI" panose="020B0604030504040204" pitchFamily="50" charset="-128"/>
                </a:rPr>
                <a:t>ご希望の主菜に添えない場合もございますが、ご了承ください。</a:t>
              </a:r>
              <a:endParaRPr kumimoji="1" lang="en-US" altLang="ja-JP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endParaRPr>
            </a:p>
            <a:p>
              <a:pPr algn="l"/>
              <a:endParaRPr kumimoji="1" lang="en-US" altLang="ja-JP" sz="18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endParaRPr>
            </a:p>
          </xdr:txBody>
        </xdr:sp>
        <xdr:sp>
          <xdr:nvSpPr>
            <xdr:cNvPr id="37" name="四角形: 角を丸くする 36"/>
            <xdr:cNvSpPr/>
          </xdr:nvSpPr>
          <xdr:spPr>
            <a:xfrm>
              <a:off x="219075" y="12049124"/>
              <a:ext cx="10839450" cy="4286251"/>
            </a:xfrm>
            <a:prstGeom prst="roundRect">
              <a:avLst/>
            </a:prstGeom>
            <a:noFill/>
            <a:ln>
              <a:solidFill>
                <a:sysClr val="windowText" lastClr="0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532946</xdr:colOff>
      <xdr:row>3</xdr:row>
      <xdr:rowOff>68489</xdr:rowOff>
    </xdr:to>
    <xdr:sp>
      <xdr:nvSpPr>
        <xdr:cNvPr id="2" name="テキスト ボックス 1"/>
        <xdr:cNvSpPr txBox="1"/>
      </xdr:nvSpPr>
      <xdr:spPr>
        <a:xfrm>
          <a:off x="0" y="0"/>
          <a:ext cx="9619615" cy="525145"/>
        </a:xfrm>
        <a:prstGeom prst="rect">
          <a:avLst/>
        </a:prstGeom>
        <a:noFill/>
        <a:ln w="12700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en-US" altLang="ja-JP" sz="1800">
              <a:latin typeface="メイリオ" panose="020B0604030504040204" pitchFamily="50" charset="-128"/>
              <a:ea typeface="メイリオ" panose="020B0604030504040204" pitchFamily="50" charset="-128"/>
            </a:rPr>
            <a:t>【</a:t>
          </a:r>
          <a:r>
            <a:rPr kumimoji="1" lang="ja-JP" altLang="en-US" sz="1800">
              <a:latin typeface="メイリオ" panose="020B0604030504040204" pitchFamily="50" charset="-128"/>
              <a:ea typeface="メイリオ" panose="020B0604030504040204" pitchFamily="50" charset="-128"/>
            </a:rPr>
            <a:t>　訃　報　</a:t>
          </a:r>
          <a:r>
            <a:rPr kumimoji="1" lang="en-US" altLang="ja-JP" sz="1800">
              <a:latin typeface="メイリオ" panose="020B0604030504040204" pitchFamily="50" charset="-128"/>
              <a:ea typeface="メイリオ" panose="020B0604030504040204" pitchFamily="50" charset="-128"/>
            </a:rPr>
            <a:t>】</a:t>
          </a:r>
          <a:r>
            <a:rPr kumimoji="1" lang="ja-JP" altLang="en-US" sz="1800">
              <a:latin typeface="メイリオ" panose="020B0604030504040204" pitchFamily="50" charset="-128"/>
              <a:ea typeface="メイリオ" panose="020B0604030504040204" pitchFamily="50" charset="-128"/>
            </a:rPr>
            <a:t>中央７組の 渋沢 つるゑ様が去る</a:t>
          </a:r>
          <a:r>
            <a:rPr kumimoji="1" lang="en-US" altLang="ja-JP" sz="1800">
              <a:latin typeface="メイリオ" panose="020B0604030504040204" pitchFamily="50" charset="-128"/>
              <a:ea typeface="メイリオ" panose="020B0604030504040204" pitchFamily="50" charset="-128"/>
            </a:rPr>
            <a:t>8</a:t>
          </a:r>
          <a:r>
            <a:rPr kumimoji="1" lang="ja-JP" altLang="en-US" sz="1800">
              <a:latin typeface="メイリオ" panose="020B0604030504040204" pitchFamily="50" charset="-128"/>
              <a:ea typeface="メイリオ" panose="020B0604030504040204" pitchFamily="50" charset="-128"/>
            </a:rPr>
            <a:t>月</a:t>
          </a:r>
          <a:r>
            <a:rPr kumimoji="1" lang="en-US" altLang="ja-JP" sz="1800">
              <a:latin typeface="メイリオ" panose="020B0604030504040204" pitchFamily="50" charset="-128"/>
              <a:ea typeface="メイリオ" panose="020B0604030504040204" pitchFamily="50" charset="-128"/>
            </a:rPr>
            <a:t>18</a:t>
          </a:r>
          <a:r>
            <a:rPr kumimoji="1" lang="ja-JP" altLang="en-US" sz="1800">
              <a:latin typeface="メイリオ" panose="020B0604030504040204" pitchFamily="50" charset="-128"/>
              <a:ea typeface="メイリオ" panose="020B0604030504040204" pitchFamily="50" charset="-128"/>
            </a:rPr>
            <a:t>日に逝去されました。合掌</a:t>
          </a:r>
          <a:endParaRPr kumimoji="1" lang="en-US" altLang="ja-JP" sz="1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lang="ja-JP" altLang="ja-JP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lang="ja-JP" altLang="ja-JP">
            <a:effectLst/>
          </a:endParaRPr>
        </a:p>
        <a:p>
          <a:endParaRPr lang="ja-JP" altLang="ja-JP">
            <a:effectLst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117475</xdr:colOff>
      <xdr:row>17</xdr:row>
      <xdr:rowOff>25400</xdr:rowOff>
    </xdr:from>
    <xdr:to>
      <xdr:col>15</xdr:col>
      <xdr:colOff>422275</xdr:colOff>
      <xdr:row>35</xdr:row>
      <xdr:rowOff>25400</xdr:rowOff>
    </xdr:to>
    <xdr:graphicFrame>
      <xdr:nvGraphicFramePr>
        <xdr:cNvPr id="2" name="グラフ 1"/>
        <xdr:cNvGraphicFramePr/>
      </xdr:nvGraphicFramePr>
      <xdr:xfrm>
        <a:off x="5194300" y="26162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workbookViewId="0">
      <selection activeCell="F21" sqref="F21:J21"/>
    </sheetView>
  </sheetViews>
  <sheetFormatPr defaultColWidth="9.14285714285714" defaultRowHeight="16.5"/>
  <cols>
    <col min="1" max="1" width="18.1428571428571" style="215" customWidth="1"/>
    <col min="2" max="2" width="9.42857142857143" style="215" customWidth="1"/>
    <col min="3" max="3" width="10.4285714285714" style="215" customWidth="1"/>
    <col min="4" max="4" width="9.14285714285714" style="215"/>
    <col min="5" max="5" width="11.5714285714286" style="215" customWidth="1"/>
    <col min="6" max="8" width="9.14285714285714" style="215"/>
    <col min="9" max="9" width="5.71428571428571" style="215" customWidth="1"/>
    <col min="10" max="10" width="13.8571428571429" style="215" customWidth="1"/>
    <col min="11" max="16384" width="9.14285714285714" style="215"/>
  </cols>
  <sheetData>
    <row r="1" ht="27.75" customHeight="1" spans="1:10">
      <c r="A1" s="216" t="s">
        <v>0</v>
      </c>
      <c r="B1" s="216"/>
      <c r="C1" s="216"/>
      <c r="D1" s="216"/>
      <c r="E1" s="216"/>
      <c r="F1" s="217"/>
      <c r="G1" s="217"/>
      <c r="H1" s="217"/>
      <c r="I1" s="217"/>
      <c r="J1" s="215" t="s">
        <v>1</v>
      </c>
    </row>
    <row r="2" ht="24" customHeight="1" spans="1:10">
      <c r="A2" s="218" t="s">
        <v>2</v>
      </c>
      <c r="B2" s="219"/>
      <c r="C2" s="219"/>
      <c r="D2" s="220" t="s">
        <v>3</v>
      </c>
      <c r="E2" s="221" t="s">
        <v>4</v>
      </c>
      <c r="F2" s="222" t="s">
        <v>5</v>
      </c>
      <c r="G2" s="223"/>
      <c r="H2" s="223"/>
      <c r="I2" s="223"/>
      <c r="J2" s="251"/>
    </row>
    <row r="3" ht="24" customHeight="1" spans="1:10">
      <c r="A3" s="224" t="s">
        <v>6</v>
      </c>
      <c r="B3" s="225" t="s">
        <v>7</v>
      </c>
      <c r="C3" s="225"/>
      <c r="D3" s="226" t="s">
        <v>8</v>
      </c>
      <c r="E3" s="227" t="s">
        <v>9</v>
      </c>
      <c r="F3" s="228"/>
      <c r="G3" s="229"/>
      <c r="H3" s="229"/>
      <c r="I3" s="229"/>
      <c r="J3" s="252"/>
    </row>
    <row r="4" ht="24" customHeight="1" spans="1:10">
      <c r="A4" s="230"/>
      <c r="B4" s="231" t="s">
        <v>10</v>
      </c>
      <c r="C4" s="231"/>
      <c r="D4" s="232" t="s">
        <v>11</v>
      </c>
      <c r="E4" s="233" t="s">
        <v>12</v>
      </c>
      <c r="F4" s="234" t="s">
        <v>13</v>
      </c>
      <c r="G4" s="234"/>
      <c r="H4" s="234"/>
      <c r="I4" s="234"/>
      <c r="J4" s="253"/>
    </row>
    <row r="5" ht="24" customHeight="1" spans="1:10">
      <c r="A5" s="230"/>
      <c r="B5" s="231"/>
      <c r="C5" s="231"/>
      <c r="D5" s="232" t="s">
        <v>14</v>
      </c>
      <c r="E5" s="233" t="s">
        <v>15</v>
      </c>
      <c r="F5" s="235" t="s">
        <v>16</v>
      </c>
      <c r="G5" s="235"/>
      <c r="H5" s="235"/>
      <c r="I5" s="235"/>
      <c r="J5" s="254"/>
    </row>
    <row r="6" ht="24" customHeight="1" spans="1:10">
      <c r="A6" s="230"/>
      <c r="B6" s="231" t="s">
        <v>17</v>
      </c>
      <c r="C6" s="231"/>
      <c r="D6" s="232" t="s">
        <v>18</v>
      </c>
      <c r="E6" s="233" t="s">
        <v>19</v>
      </c>
      <c r="F6" s="234"/>
      <c r="G6" s="236"/>
      <c r="H6" s="236"/>
      <c r="I6" s="236"/>
      <c r="J6" s="255"/>
    </row>
    <row r="7" ht="24" customHeight="1" spans="1:10">
      <c r="A7" s="230"/>
      <c r="B7" s="231" t="s">
        <v>20</v>
      </c>
      <c r="C7" s="231"/>
      <c r="D7" s="232" t="s">
        <v>21</v>
      </c>
      <c r="E7" s="233" t="s">
        <v>22</v>
      </c>
      <c r="F7" s="234"/>
      <c r="G7" s="236"/>
      <c r="H7" s="236"/>
      <c r="I7" s="236"/>
      <c r="J7" s="255"/>
    </row>
    <row r="8" ht="24" customHeight="1" spans="1:10">
      <c r="A8" s="237"/>
      <c r="B8" s="238"/>
      <c r="C8" s="238"/>
      <c r="D8" s="239" t="s">
        <v>23</v>
      </c>
      <c r="E8" s="240" t="s">
        <v>24</v>
      </c>
      <c r="F8" s="241"/>
      <c r="G8" s="242"/>
      <c r="H8" s="242"/>
      <c r="I8" s="242"/>
      <c r="J8" s="256"/>
    </row>
    <row r="9" ht="9" customHeight="1" spans="1:5">
      <c r="A9" s="243"/>
      <c r="B9" s="244"/>
      <c r="C9" s="244"/>
      <c r="D9" s="245"/>
      <c r="E9" s="245"/>
    </row>
    <row r="10" ht="24" customHeight="1" spans="1:10">
      <c r="A10" s="224" t="s">
        <v>25</v>
      </c>
      <c r="B10" s="225" t="s">
        <v>26</v>
      </c>
      <c r="C10" s="225"/>
      <c r="D10" s="226" t="s">
        <v>27</v>
      </c>
      <c r="E10" s="227" t="s">
        <v>28</v>
      </c>
      <c r="F10" s="257" t="s">
        <v>29</v>
      </c>
      <c r="G10" s="229"/>
      <c r="H10" s="229"/>
      <c r="I10" s="229"/>
      <c r="J10" s="252"/>
    </row>
    <row r="11" ht="24" customHeight="1" spans="1:10">
      <c r="A11" s="230"/>
      <c r="B11" s="231" t="s">
        <v>30</v>
      </c>
      <c r="C11" s="231"/>
      <c r="D11" s="232" t="s">
        <v>31</v>
      </c>
      <c r="E11" s="233" t="s">
        <v>32</v>
      </c>
      <c r="F11" s="258" t="s">
        <v>33</v>
      </c>
      <c r="G11" s="236"/>
      <c r="H11" s="236"/>
      <c r="I11" s="236"/>
      <c r="J11" s="255"/>
    </row>
    <row r="12" ht="24" customHeight="1" spans="1:10">
      <c r="A12" s="230"/>
      <c r="B12" s="231" t="s">
        <v>34</v>
      </c>
      <c r="C12" s="231"/>
      <c r="D12" s="232" t="s">
        <v>35</v>
      </c>
      <c r="E12" s="233" t="s">
        <v>36</v>
      </c>
      <c r="F12" s="258" t="s">
        <v>37</v>
      </c>
      <c r="G12" s="236"/>
      <c r="H12" s="236"/>
      <c r="I12" s="236"/>
      <c r="J12" s="255"/>
    </row>
    <row r="13" ht="24" customHeight="1" spans="1:10">
      <c r="A13" s="230"/>
      <c r="B13" s="231" t="s">
        <v>38</v>
      </c>
      <c r="C13" s="231"/>
      <c r="D13" s="232" t="s">
        <v>39</v>
      </c>
      <c r="E13" s="233" t="s">
        <v>40</v>
      </c>
      <c r="F13" s="258" t="s">
        <v>41</v>
      </c>
      <c r="G13" s="236"/>
      <c r="H13" s="236"/>
      <c r="I13" s="236"/>
      <c r="J13" s="255"/>
    </row>
    <row r="14" ht="24" customHeight="1" spans="1:10">
      <c r="A14" s="230"/>
      <c r="B14" s="231" t="s">
        <v>42</v>
      </c>
      <c r="C14" s="231"/>
      <c r="D14" s="232" t="s">
        <v>8</v>
      </c>
      <c r="E14" s="233" t="s">
        <v>9</v>
      </c>
      <c r="F14" s="258" t="s">
        <v>43</v>
      </c>
      <c r="G14" s="236"/>
      <c r="H14" s="236"/>
      <c r="I14" s="236"/>
      <c r="J14" s="255"/>
    </row>
    <row r="15" ht="24" customHeight="1" spans="1:10">
      <c r="A15" s="230"/>
      <c r="B15" s="231" t="s">
        <v>44</v>
      </c>
      <c r="C15" s="231"/>
      <c r="D15" s="232" t="s">
        <v>45</v>
      </c>
      <c r="E15" s="233" t="s">
        <v>46</v>
      </c>
      <c r="F15" s="258" t="s">
        <v>47</v>
      </c>
      <c r="G15" s="236"/>
      <c r="H15" s="236"/>
      <c r="I15" s="236"/>
      <c r="J15" s="255"/>
    </row>
    <row r="16" ht="24" customHeight="1" spans="1:10">
      <c r="A16" s="230"/>
      <c r="B16" s="231" t="s">
        <v>48</v>
      </c>
      <c r="C16" s="231"/>
      <c r="D16" s="232" t="s">
        <v>49</v>
      </c>
      <c r="E16" s="233" t="s">
        <v>50</v>
      </c>
      <c r="F16" s="258" t="s">
        <v>51</v>
      </c>
      <c r="G16" s="236"/>
      <c r="H16" s="236"/>
      <c r="I16" s="236"/>
      <c r="J16" s="255"/>
    </row>
    <row r="17" ht="24" customHeight="1" spans="1:10">
      <c r="A17" s="230"/>
      <c r="B17" s="231" t="s">
        <v>52</v>
      </c>
      <c r="C17" s="231"/>
      <c r="D17" s="232" t="s">
        <v>53</v>
      </c>
      <c r="E17" s="233" t="s">
        <v>54</v>
      </c>
      <c r="F17" s="258" t="s">
        <v>55</v>
      </c>
      <c r="G17" s="236"/>
      <c r="H17" s="236"/>
      <c r="I17" s="236"/>
      <c r="J17" s="255"/>
    </row>
    <row r="18" ht="24" customHeight="1" spans="1:10">
      <c r="A18" s="237"/>
      <c r="B18" s="238" t="s">
        <v>56</v>
      </c>
      <c r="C18" s="238"/>
      <c r="D18" s="239" t="s">
        <v>57</v>
      </c>
      <c r="E18" s="240" t="s">
        <v>58</v>
      </c>
      <c r="F18" s="259" t="s">
        <v>59</v>
      </c>
      <c r="G18" s="242"/>
      <c r="H18" s="242"/>
      <c r="I18" s="242"/>
      <c r="J18" s="256"/>
    </row>
    <row r="19" ht="9" customHeight="1" spans="1:5">
      <c r="A19" s="243"/>
      <c r="B19" s="244"/>
      <c r="C19" s="244"/>
      <c r="D19" s="245"/>
      <c r="E19" s="245"/>
    </row>
    <row r="20" ht="24" customHeight="1" spans="1:10">
      <c r="A20" s="224" t="s">
        <v>60</v>
      </c>
      <c r="B20" s="225" t="s">
        <v>61</v>
      </c>
      <c r="C20" s="225"/>
      <c r="D20" s="226" t="s">
        <v>14</v>
      </c>
      <c r="E20" s="227" t="s">
        <v>15</v>
      </c>
      <c r="F20" s="260" t="s">
        <v>62</v>
      </c>
      <c r="G20" s="229"/>
      <c r="H20" s="229"/>
      <c r="I20" s="229"/>
      <c r="J20" s="252"/>
    </row>
    <row r="21" ht="24" customHeight="1" spans="1:10">
      <c r="A21" s="230"/>
      <c r="B21" s="247" t="s">
        <v>63</v>
      </c>
      <c r="C21" s="247"/>
      <c r="D21" s="232" t="s">
        <v>64</v>
      </c>
      <c r="E21" s="233" t="s">
        <v>65</v>
      </c>
      <c r="F21" s="234"/>
      <c r="G21" s="236"/>
      <c r="H21" s="236"/>
      <c r="I21" s="236"/>
      <c r="J21" s="255"/>
    </row>
    <row r="22" ht="24" customHeight="1" spans="1:10">
      <c r="A22" s="230"/>
      <c r="B22" s="231" t="s">
        <v>66</v>
      </c>
      <c r="C22" s="231"/>
      <c r="D22" s="232" t="s">
        <v>23</v>
      </c>
      <c r="E22" s="233" t="s">
        <v>24</v>
      </c>
      <c r="F22" s="258" t="s">
        <v>67</v>
      </c>
      <c r="G22" s="236"/>
      <c r="H22" s="236"/>
      <c r="I22" s="236"/>
      <c r="J22" s="255"/>
    </row>
    <row r="23" ht="24" customHeight="1" spans="1:10">
      <c r="A23" s="230"/>
      <c r="B23" s="231" t="s">
        <v>68</v>
      </c>
      <c r="C23" s="231"/>
      <c r="D23" s="232" t="s">
        <v>21</v>
      </c>
      <c r="E23" s="233" t="s">
        <v>22</v>
      </c>
      <c r="F23" s="258" t="s">
        <v>69</v>
      </c>
      <c r="G23" s="236"/>
      <c r="H23" s="236"/>
      <c r="I23" s="236"/>
      <c r="J23" s="255"/>
    </row>
    <row r="24" ht="24" customHeight="1" spans="1:10">
      <c r="A24" s="237"/>
      <c r="B24" s="238" t="s">
        <v>70</v>
      </c>
      <c r="C24" s="238"/>
      <c r="D24" s="239" t="s">
        <v>23</v>
      </c>
      <c r="E24" s="240" t="s">
        <v>24</v>
      </c>
      <c r="F24" s="259" t="s">
        <v>71</v>
      </c>
      <c r="G24" s="242"/>
      <c r="H24" s="242"/>
      <c r="I24" s="242"/>
      <c r="J24" s="256"/>
    </row>
    <row r="25" ht="9" customHeight="1"/>
    <row r="26" ht="24" customHeight="1" spans="1:10">
      <c r="A26" s="224" t="s">
        <v>72</v>
      </c>
      <c r="B26" s="248" t="s">
        <v>73</v>
      </c>
      <c r="C26" s="248">
        <v>12</v>
      </c>
      <c r="D26" s="226" t="s">
        <v>21</v>
      </c>
      <c r="E26" s="227" t="s">
        <v>22</v>
      </c>
      <c r="F26" s="228"/>
      <c r="G26" s="229"/>
      <c r="H26" s="229"/>
      <c r="I26" s="229"/>
      <c r="J26" s="252"/>
    </row>
    <row r="27" ht="24" customHeight="1" spans="1:10">
      <c r="A27" s="230"/>
      <c r="B27" s="249" t="s">
        <v>74</v>
      </c>
      <c r="C27" s="249">
        <v>12</v>
      </c>
      <c r="D27" s="232" t="s">
        <v>75</v>
      </c>
      <c r="E27" s="233" t="s">
        <v>76</v>
      </c>
      <c r="F27" s="234"/>
      <c r="G27" s="236"/>
      <c r="H27" s="236"/>
      <c r="I27" s="236"/>
      <c r="J27" s="255"/>
    </row>
    <row r="28" ht="24" customHeight="1" spans="1:10">
      <c r="A28" s="230"/>
      <c r="B28" s="249" t="s">
        <v>77</v>
      </c>
      <c r="C28" s="249">
        <v>21</v>
      </c>
      <c r="D28" s="232" t="s">
        <v>23</v>
      </c>
      <c r="E28" s="233" t="s">
        <v>24</v>
      </c>
      <c r="F28" s="234"/>
      <c r="G28" s="236"/>
      <c r="H28" s="236"/>
      <c r="I28" s="236"/>
      <c r="J28" s="255"/>
    </row>
    <row r="29" ht="24" customHeight="1" spans="1:10">
      <c r="A29" s="230"/>
      <c r="B29" s="249" t="s">
        <v>78</v>
      </c>
      <c r="C29" s="249">
        <v>16</v>
      </c>
      <c r="D29" s="232" t="s">
        <v>35</v>
      </c>
      <c r="E29" s="233" t="s">
        <v>36</v>
      </c>
      <c r="F29" s="234"/>
      <c r="G29" s="236"/>
      <c r="H29" s="236"/>
      <c r="I29" s="236"/>
      <c r="J29" s="255"/>
    </row>
    <row r="30" ht="24" customHeight="1" spans="1:10">
      <c r="A30" s="230"/>
      <c r="B30" s="249" t="s">
        <v>79</v>
      </c>
      <c r="C30" s="249">
        <v>16</v>
      </c>
      <c r="D30" s="232" t="s">
        <v>80</v>
      </c>
      <c r="E30" s="233" t="s">
        <v>81</v>
      </c>
      <c r="F30" s="234"/>
      <c r="G30" s="236"/>
      <c r="H30" s="236"/>
      <c r="I30" s="236"/>
      <c r="J30" s="255"/>
    </row>
    <row r="31" ht="24" customHeight="1" spans="1:10">
      <c r="A31" s="230"/>
      <c r="B31" s="249" t="s">
        <v>82</v>
      </c>
      <c r="C31" s="249">
        <v>16</v>
      </c>
      <c r="D31" s="232" t="s">
        <v>27</v>
      </c>
      <c r="E31" s="233" t="s">
        <v>28</v>
      </c>
      <c r="F31" s="234"/>
      <c r="G31" s="236"/>
      <c r="H31" s="236"/>
      <c r="I31" s="236"/>
      <c r="J31" s="255"/>
    </row>
    <row r="32" ht="24" customHeight="1" spans="1:10">
      <c r="A32" s="230"/>
      <c r="B32" s="249" t="s">
        <v>83</v>
      </c>
      <c r="C32" s="249">
        <v>16</v>
      </c>
      <c r="D32" s="232" t="s">
        <v>14</v>
      </c>
      <c r="E32" s="233" t="s">
        <v>15</v>
      </c>
      <c r="F32" s="234"/>
      <c r="G32" s="236"/>
      <c r="H32" s="236"/>
      <c r="I32" s="236"/>
      <c r="J32" s="255"/>
    </row>
    <row r="33" ht="24" customHeight="1" spans="1:10">
      <c r="A33" s="237"/>
      <c r="B33" s="250" t="s">
        <v>84</v>
      </c>
      <c r="C33" s="250">
        <v>15</v>
      </c>
      <c r="D33" s="239" t="s">
        <v>3</v>
      </c>
      <c r="E33" s="240" t="s">
        <v>4</v>
      </c>
      <c r="F33" s="241"/>
      <c r="G33" s="242"/>
      <c r="H33" s="242"/>
      <c r="I33" s="242"/>
      <c r="J33" s="256"/>
    </row>
  </sheetData>
  <mergeCells count="53">
    <mergeCell ref="A1:I1"/>
    <mergeCell ref="A2:C2"/>
    <mergeCell ref="F2:J2"/>
    <mergeCell ref="B3:C3"/>
    <mergeCell ref="F3:J3"/>
    <mergeCell ref="F4:J4"/>
    <mergeCell ref="F5:J5"/>
    <mergeCell ref="B6:C6"/>
    <mergeCell ref="F6:J6"/>
    <mergeCell ref="F7:J7"/>
    <mergeCell ref="F8:J8"/>
    <mergeCell ref="B10:C10"/>
    <mergeCell ref="F10:J10"/>
    <mergeCell ref="B11:C11"/>
    <mergeCell ref="F11:J11"/>
    <mergeCell ref="B12:C12"/>
    <mergeCell ref="F12:J12"/>
    <mergeCell ref="B13:C13"/>
    <mergeCell ref="F13:J13"/>
    <mergeCell ref="B14:C14"/>
    <mergeCell ref="F14:J14"/>
    <mergeCell ref="B15:C15"/>
    <mergeCell ref="F15:J15"/>
    <mergeCell ref="B16:C16"/>
    <mergeCell ref="F16:J16"/>
    <mergeCell ref="B17:C17"/>
    <mergeCell ref="F17:J17"/>
    <mergeCell ref="B18:C18"/>
    <mergeCell ref="F18:J18"/>
    <mergeCell ref="B20:C20"/>
    <mergeCell ref="F20:J20"/>
    <mergeCell ref="B21:C21"/>
    <mergeCell ref="F21:J21"/>
    <mergeCell ref="B22:C22"/>
    <mergeCell ref="F22:J22"/>
    <mergeCell ref="B23:C23"/>
    <mergeCell ref="F23:J23"/>
    <mergeCell ref="B24:C24"/>
    <mergeCell ref="F24:J24"/>
    <mergeCell ref="F26:J26"/>
    <mergeCell ref="F27:J27"/>
    <mergeCell ref="F28:J28"/>
    <mergeCell ref="F29:J29"/>
    <mergeCell ref="F30:J30"/>
    <mergeCell ref="F31:J31"/>
    <mergeCell ref="F32:J32"/>
    <mergeCell ref="F33:J33"/>
    <mergeCell ref="A3:A8"/>
    <mergeCell ref="A10:A18"/>
    <mergeCell ref="A20:A24"/>
    <mergeCell ref="A26:A33"/>
    <mergeCell ref="B4:C5"/>
    <mergeCell ref="B7:C8"/>
  </mergeCells>
  <pageMargins left="0.94375" right="0.55" top="0.786805555555556" bottom="0.393055555555556" header="0.511805555555556" footer="0.511805555555556"/>
  <pageSetup paperSize="9" scale="95" orientation="portrait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91:A102"/>
  <sheetViews>
    <sheetView zoomScale="70" zoomScaleNormal="70" topLeftCell="A64" workbookViewId="0">
      <selection activeCell="R98" sqref="R98"/>
    </sheetView>
  </sheetViews>
  <sheetFormatPr defaultColWidth="9" defaultRowHeight="12"/>
  <sheetData>
    <row r="91" s="214" customFormat="1" ht="24"/>
    <row r="92" s="214" customFormat="1" ht="24"/>
    <row r="93" s="214" customFormat="1" ht="24"/>
    <row r="94" s="214" customFormat="1" ht="24"/>
    <row r="95" s="214" customFormat="1" ht="24"/>
    <row r="96" s="214" customFormat="1" ht="24"/>
    <row r="97" s="214" customFormat="1" ht="24"/>
    <row r="98" s="214" customFormat="1" ht="24"/>
    <row r="99" s="214" customFormat="1" ht="24"/>
    <row r="100" s="214" customFormat="1" ht="24"/>
    <row r="101" s="214" customFormat="1" ht="24"/>
    <row r="102" s="214" customFormat="1" ht="24"/>
  </sheetData>
  <pageMargins left="0.699305555555556" right="0.699305555555556" top="0.75" bottom="0.75" header="0.3" footer="0.3"/>
  <pageSetup paperSize="9" scale="53" orientation="portrait" verticalDpi="12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7"/>
  <sheetViews>
    <sheetView workbookViewId="0">
      <selection activeCell="A1" sqref="$A1:$XFD1048576"/>
    </sheetView>
  </sheetViews>
  <sheetFormatPr defaultColWidth="9.14285714285714" defaultRowHeight="15.75"/>
  <cols>
    <col min="1" max="1" width="6" style="114" customWidth="1"/>
    <col min="2" max="2" width="22.5714285714286" style="115" customWidth="1"/>
    <col min="3" max="3" width="6.28571428571429" style="114" customWidth="1"/>
    <col min="4" max="8" width="7.14285714285714" style="114" customWidth="1"/>
    <col min="9" max="10" width="7.14285714285714" style="114" hidden="1" customWidth="1"/>
    <col min="11" max="11" width="7.85714285714286" style="114" customWidth="1"/>
    <col min="12" max="15" width="7.14285714285714" style="114" customWidth="1"/>
    <col min="16" max="16" width="8.71428571428571" style="116" customWidth="1"/>
    <col min="17" max="17" width="8" style="117" customWidth="1"/>
    <col min="18" max="16384" width="9.14285714285714" style="115"/>
  </cols>
  <sheetData>
    <row r="1" ht="24" customHeight="1" spans="1:4">
      <c r="A1" s="118" t="s">
        <v>85</v>
      </c>
      <c r="D1" s="118"/>
    </row>
    <row r="2" ht="24" customHeight="1" spans="1:16">
      <c r="A2" s="118"/>
      <c r="C2" s="119">
        <f>C3</f>
        <v>6</v>
      </c>
      <c r="D2" s="120" t="s">
        <v>86</v>
      </c>
      <c r="E2" s="119"/>
      <c r="F2" s="119"/>
      <c r="G2" s="121" t="s">
        <v>87</v>
      </c>
      <c r="H2" s="122">
        <f>SUM(I:I)</f>
        <v>249</v>
      </c>
      <c r="I2" s="122"/>
      <c r="J2" s="122"/>
      <c r="K2" s="121" t="s">
        <v>88</v>
      </c>
      <c r="L2" s="122">
        <f>SUM(J:J)</f>
        <v>240</v>
      </c>
      <c r="N2" s="121" t="s">
        <v>89</v>
      </c>
      <c r="O2" s="122">
        <f>H2+L2</f>
        <v>489</v>
      </c>
      <c r="P2" s="191" t="s">
        <v>90</v>
      </c>
    </row>
    <row r="3" s="113" customFormat="1" ht="24" customHeight="1" spans="1:17">
      <c r="A3" s="123"/>
      <c r="B3" s="124"/>
      <c r="C3" s="125">
        <v>6</v>
      </c>
      <c r="D3" s="126" t="s">
        <v>91</v>
      </c>
      <c r="E3" s="127"/>
      <c r="F3" s="127"/>
      <c r="G3" s="127"/>
      <c r="H3" s="128"/>
      <c r="I3" s="127"/>
      <c r="J3" s="127"/>
      <c r="K3" s="125">
        <f>C3+1</f>
        <v>7</v>
      </c>
      <c r="L3" s="126" t="s">
        <v>92</v>
      </c>
      <c r="M3" s="127"/>
      <c r="N3" s="127"/>
      <c r="O3" s="128"/>
      <c r="P3" s="192">
        <f>IF(K3+1&gt;12,(K3+1)-12,K3+1)</f>
        <v>8</v>
      </c>
      <c r="Q3" s="210" t="s">
        <v>93</v>
      </c>
    </row>
    <row r="4" ht="20.1" customHeight="1" spans="1:17">
      <c r="A4" s="129" t="s">
        <v>94</v>
      </c>
      <c r="B4" s="130" t="s">
        <v>95</v>
      </c>
      <c r="C4" s="129" t="s">
        <v>96</v>
      </c>
      <c r="D4" s="131" t="s">
        <v>97</v>
      </c>
      <c r="E4" s="131" t="s">
        <v>98</v>
      </c>
      <c r="F4" s="131" t="s">
        <v>99</v>
      </c>
      <c r="G4" s="131" t="s">
        <v>100</v>
      </c>
      <c r="H4" s="130" t="s">
        <v>101</v>
      </c>
      <c r="I4" s="193"/>
      <c r="J4" s="193"/>
      <c r="K4" s="129" t="s">
        <v>102</v>
      </c>
      <c r="L4" s="131" t="s">
        <v>103</v>
      </c>
      <c r="M4" s="131" t="s">
        <v>104</v>
      </c>
      <c r="N4" s="131" t="s">
        <v>105</v>
      </c>
      <c r="O4" s="130" t="s">
        <v>106</v>
      </c>
      <c r="P4" s="194" t="s">
        <v>102</v>
      </c>
      <c r="Q4" s="211" t="s">
        <v>103</v>
      </c>
    </row>
    <row r="5" ht="20.1" customHeight="1" spans="1:17">
      <c r="A5" s="132">
        <v>1</v>
      </c>
      <c r="B5" s="133" t="s">
        <v>107</v>
      </c>
      <c r="C5" s="134"/>
      <c r="D5" s="135">
        <v>8</v>
      </c>
      <c r="E5" s="136">
        <f>D5+7*2</f>
        <v>22</v>
      </c>
      <c r="F5" s="137"/>
      <c r="G5" s="138"/>
      <c r="H5" s="139"/>
      <c r="I5" s="135"/>
      <c r="J5" s="195"/>
      <c r="K5" s="135">
        <v>13</v>
      </c>
      <c r="L5" s="136">
        <f>K5+7*2</f>
        <v>27</v>
      </c>
      <c r="M5" s="137"/>
      <c r="N5" s="138"/>
      <c r="O5" s="139"/>
      <c r="P5" s="135">
        <v>10</v>
      </c>
      <c r="Q5" s="195">
        <f>P5+7*2</f>
        <v>24</v>
      </c>
    </row>
    <row r="6" ht="20.1" customHeight="1" spans="1:17">
      <c r="A6" s="140"/>
      <c r="B6" s="141" t="s">
        <v>108</v>
      </c>
      <c r="C6" s="142" t="s">
        <v>109</v>
      </c>
      <c r="D6" s="143">
        <v>7</v>
      </c>
      <c r="E6" s="144">
        <v>7</v>
      </c>
      <c r="F6" s="143"/>
      <c r="G6" s="143"/>
      <c r="H6" s="145"/>
      <c r="I6" s="196">
        <f>SUM(D6:H6)</f>
        <v>14</v>
      </c>
      <c r="J6" s="196"/>
      <c r="K6" s="143"/>
      <c r="L6" s="144"/>
      <c r="M6" s="143"/>
      <c r="N6" s="143"/>
      <c r="O6" s="145"/>
      <c r="P6" s="143"/>
      <c r="Q6" s="212"/>
    </row>
    <row r="7" ht="20.1" customHeight="1" spans="1:17">
      <c r="A7" s="140"/>
      <c r="B7" s="146" t="s">
        <v>110</v>
      </c>
      <c r="C7" s="142" t="s">
        <v>111</v>
      </c>
      <c r="D7" s="147">
        <v>10</v>
      </c>
      <c r="E7" s="143">
        <v>7</v>
      </c>
      <c r="F7" s="143"/>
      <c r="G7" s="143"/>
      <c r="H7" s="145"/>
      <c r="I7" s="196"/>
      <c r="J7" s="196">
        <f>SUM(C7:H7)</f>
        <v>17</v>
      </c>
      <c r="K7" s="147"/>
      <c r="L7" s="143"/>
      <c r="M7" s="143"/>
      <c r="N7" s="143"/>
      <c r="O7" s="145"/>
      <c r="P7" s="143"/>
      <c r="Q7" s="145"/>
    </row>
    <row r="8" ht="20.1" customHeight="1" spans="1:17">
      <c r="A8" s="148">
        <v>2</v>
      </c>
      <c r="B8" s="149" t="s">
        <v>112</v>
      </c>
      <c r="C8" s="150"/>
      <c r="D8" s="151">
        <v>19</v>
      </c>
      <c r="E8" s="152"/>
      <c r="F8" s="152"/>
      <c r="G8" s="152"/>
      <c r="H8" s="153" t="str">
        <f>IF((D8+4*7)&gt;31,"",D8+4*7)</f>
        <v/>
      </c>
      <c r="I8" s="155"/>
      <c r="J8" s="197"/>
      <c r="K8" s="151">
        <v>24</v>
      </c>
      <c r="L8" s="152"/>
      <c r="M8" s="152"/>
      <c r="N8" s="152"/>
      <c r="O8" s="153" t="str">
        <f>IF((K8+4*7)&gt;31,"",K8+4*7)</f>
        <v/>
      </c>
      <c r="P8" s="155">
        <v>21</v>
      </c>
      <c r="Q8" s="197"/>
    </row>
    <row r="9" ht="20.1" customHeight="1" spans="1:17">
      <c r="A9" s="140"/>
      <c r="B9" s="154" t="s">
        <v>113</v>
      </c>
      <c r="C9" s="142" t="s">
        <v>109</v>
      </c>
      <c r="D9" s="147">
        <v>3</v>
      </c>
      <c r="E9" s="143"/>
      <c r="F9" s="143"/>
      <c r="G9" s="143"/>
      <c r="H9" s="145"/>
      <c r="I9" s="196">
        <f>SUM(D9:H9)</f>
        <v>3</v>
      </c>
      <c r="J9" s="196"/>
      <c r="K9" s="147"/>
      <c r="L9" s="143"/>
      <c r="M9" s="143"/>
      <c r="N9" s="143"/>
      <c r="O9" s="145"/>
      <c r="P9" s="143"/>
      <c r="Q9" s="145"/>
    </row>
    <row r="10" ht="20.1" customHeight="1" spans="1:17">
      <c r="A10" s="140"/>
      <c r="B10" s="146" t="s">
        <v>114</v>
      </c>
      <c r="C10" s="142" t="s">
        <v>111</v>
      </c>
      <c r="D10" s="147">
        <v>3</v>
      </c>
      <c r="E10" s="143"/>
      <c r="F10" s="143"/>
      <c r="G10" s="143"/>
      <c r="H10" s="145"/>
      <c r="I10" s="196"/>
      <c r="J10" s="196">
        <f>SUM(C10:H10)</f>
        <v>3</v>
      </c>
      <c r="K10" s="147"/>
      <c r="L10" s="143"/>
      <c r="M10" s="143"/>
      <c r="N10" s="143"/>
      <c r="O10" s="145"/>
      <c r="P10" s="143"/>
      <c r="Q10" s="145"/>
    </row>
    <row r="11" ht="20.1" customHeight="1" spans="1:17">
      <c r="A11" s="148">
        <v>4</v>
      </c>
      <c r="B11" s="149" t="s">
        <v>115</v>
      </c>
      <c r="C11" s="150"/>
      <c r="D11" s="155">
        <v>1</v>
      </c>
      <c r="E11" s="156">
        <f>D11+7*1</f>
        <v>8</v>
      </c>
      <c r="F11" s="152">
        <f>E11+7</f>
        <v>15</v>
      </c>
      <c r="G11" s="152">
        <f>E11+7*2</f>
        <v>22</v>
      </c>
      <c r="H11" s="153">
        <f>IF((D11+4*7)&gt;31,"",D11+4*7)</f>
        <v>29</v>
      </c>
      <c r="I11" s="155"/>
      <c r="J11" s="197"/>
      <c r="K11" s="198">
        <v>6</v>
      </c>
      <c r="L11" s="156">
        <f>K11+7*1</f>
        <v>13</v>
      </c>
      <c r="M11" s="152">
        <f>L11+7</f>
        <v>20</v>
      </c>
      <c r="N11" s="152">
        <f>L11+7*2</f>
        <v>27</v>
      </c>
      <c r="O11" s="153" t="str">
        <f>IF((K11+4*7)&gt;31,"",K11+4*7)</f>
        <v/>
      </c>
      <c r="P11" s="155">
        <v>3</v>
      </c>
      <c r="Q11" s="197">
        <f>P11+7</f>
        <v>10</v>
      </c>
    </row>
    <row r="12" ht="20.1" customHeight="1" spans="1:17">
      <c r="A12" s="140"/>
      <c r="B12" s="154" t="s">
        <v>116</v>
      </c>
      <c r="C12" s="142" t="s">
        <v>109</v>
      </c>
      <c r="D12" s="143">
        <v>5</v>
      </c>
      <c r="E12" s="157">
        <v>5</v>
      </c>
      <c r="F12" s="143">
        <v>7</v>
      </c>
      <c r="G12" s="143">
        <v>6</v>
      </c>
      <c r="H12" s="145">
        <v>5</v>
      </c>
      <c r="I12" s="196">
        <f>SUM(D12:H12)</f>
        <v>28</v>
      </c>
      <c r="J12" s="196"/>
      <c r="K12" s="143"/>
      <c r="L12" s="157"/>
      <c r="M12" s="143"/>
      <c r="N12" s="143"/>
      <c r="O12" s="145"/>
      <c r="P12" s="143"/>
      <c r="Q12" s="145"/>
    </row>
    <row r="13" ht="20.1" customHeight="1" spans="1:17">
      <c r="A13" s="140"/>
      <c r="B13" s="146" t="s">
        <v>110</v>
      </c>
      <c r="C13" s="142" t="s">
        <v>111</v>
      </c>
      <c r="D13" s="143">
        <v>0</v>
      </c>
      <c r="E13" s="157">
        <v>1</v>
      </c>
      <c r="F13" s="143">
        <v>1</v>
      </c>
      <c r="G13" s="143">
        <v>1</v>
      </c>
      <c r="H13" s="145">
        <v>1</v>
      </c>
      <c r="I13" s="196"/>
      <c r="J13" s="196">
        <f>SUM(C13:H13)</f>
        <v>4</v>
      </c>
      <c r="K13" s="143"/>
      <c r="L13" s="157"/>
      <c r="M13" s="143"/>
      <c r="N13" s="143"/>
      <c r="O13" s="145"/>
      <c r="P13" s="143"/>
      <c r="Q13" s="145"/>
    </row>
    <row r="14" ht="20.1" customHeight="1" spans="1:17">
      <c r="A14" s="148">
        <v>5</v>
      </c>
      <c r="B14" s="149" t="s">
        <v>117</v>
      </c>
      <c r="C14" s="150"/>
      <c r="D14" s="155">
        <v>4</v>
      </c>
      <c r="E14" s="156">
        <f>D14+7</f>
        <v>11</v>
      </c>
      <c r="F14" s="152">
        <f>D14+2*7</f>
        <v>18</v>
      </c>
      <c r="G14" s="152">
        <f>F14+7</f>
        <v>25</v>
      </c>
      <c r="H14" s="153" t="str">
        <f>IF((D14+4*7)&gt;31,"",D14+4*7)</f>
        <v/>
      </c>
      <c r="I14" s="155"/>
      <c r="J14" s="197"/>
      <c r="K14" s="155">
        <v>2</v>
      </c>
      <c r="L14" s="156">
        <f>K14+7</f>
        <v>9</v>
      </c>
      <c r="M14" s="152">
        <f>K14+2*7</f>
        <v>16</v>
      </c>
      <c r="N14" s="152">
        <f>M14+7</f>
        <v>23</v>
      </c>
      <c r="O14" s="153">
        <f>IF((K14+4*7)&gt;31,"",K14+4*7)</f>
        <v>30</v>
      </c>
      <c r="P14" s="155">
        <v>6</v>
      </c>
      <c r="Q14" s="197">
        <f>P14+7</f>
        <v>13</v>
      </c>
    </row>
    <row r="15" ht="20.1" customHeight="1" spans="1:17">
      <c r="A15" s="140"/>
      <c r="B15" s="154" t="s">
        <v>118</v>
      </c>
      <c r="C15" s="142" t="s">
        <v>109</v>
      </c>
      <c r="D15" s="143">
        <v>12</v>
      </c>
      <c r="E15" s="157">
        <v>10</v>
      </c>
      <c r="F15" s="143">
        <v>11</v>
      </c>
      <c r="G15" s="143">
        <v>11</v>
      </c>
      <c r="H15" s="145"/>
      <c r="I15" s="196">
        <f>SUM(D15:H15)</f>
        <v>44</v>
      </c>
      <c r="J15" s="196"/>
      <c r="K15" s="143"/>
      <c r="L15" s="157"/>
      <c r="M15" s="143"/>
      <c r="N15" s="143"/>
      <c r="O15" s="145"/>
      <c r="P15" s="143"/>
      <c r="Q15" s="145"/>
    </row>
    <row r="16" ht="20.1" customHeight="1" spans="1:17">
      <c r="A16" s="140"/>
      <c r="B16" s="146" t="s">
        <v>119</v>
      </c>
      <c r="C16" s="142" t="s">
        <v>111</v>
      </c>
      <c r="D16" s="143">
        <v>8</v>
      </c>
      <c r="E16" s="157">
        <v>6</v>
      </c>
      <c r="F16" s="143">
        <v>6</v>
      </c>
      <c r="G16" s="143">
        <v>8</v>
      </c>
      <c r="H16" s="145"/>
      <c r="I16" s="196"/>
      <c r="J16" s="196">
        <f>SUM(C16:H16)</f>
        <v>28</v>
      </c>
      <c r="K16" s="143"/>
      <c r="L16" s="157"/>
      <c r="M16" s="143"/>
      <c r="N16" s="143"/>
      <c r="O16" s="145"/>
      <c r="P16" s="143"/>
      <c r="Q16" s="145"/>
    </row>
    <row r="17" ht="20.1" customHeight="1" spans="1:17">
      <c r="A17" s="148">
        <v>6</v>
      </c>
      <c r="B17" s="149" t="s">
        <v>120</v>
      </c>
      <c r="C17" s="150"/>
      <c r="D17" s="155">
        <v>6</v>
      </c>
      <c r="E17" s="152">
        <f>D17+7*1</f>
        <v>13</v>
      </c>
      <c r="F17" s="152">
        <f>D17+7*2</f>
        <v>20</v>
      </c>
      <c r="G17" s="152">
        <f>D17+7*3</f>
        <v>27</v>
      </c>
      <c r="H17" s="153" t="str">
        <f>IF((D17+4*7)&gt;31,"",D17+4*7)</f>
        <v/>
      </c>
      <c r="I17" s="155"/>
      <c r="J17" s="197"/>
      <c r="K17" s="155">
        <v>4</v>
      </c>
      <c r="L17" s="152">
        <f>K17+7*1</f>
        <v>11</v>
      </c>
      <c r="M17" s="152">
        <f>K17+7*2</f>
        <v>18</v>
      </c>
      <c r="N17" s="152">
        <f>K17+7*3</f>
        <v>25</v>
      </c>
      <c r="O17" s="153" t="str">
        <f>IF((K17+4*7)&gt;31,"",K17+4*7)</f>
        <v/>
      </c>
      <c r="P17" s="155">
        <v>1</v>
      </c>
      <c r="Q17" s="197">
        <f>P17+7</f>
        <v>8</v>
      </c>
    </row>
    <row r="18" ht="20.1" customHeight="1" spans="1:17">
      <c r="A18" s="140"/>
      <c r="B18" s="154" t="s">
        <v>121</v>
      </c>
      <c r="C18" s="142" t="s">
        <v>109</v>
      </c>
      <c r="D18" s="144">
        <v>4</v>
      </c>
      <c r="E18" s="158">
        <v>3</v>
      </c>
      <c r="F18" s="159">
        <v>4</v>
      </c>
      <c r="G18" s="143">
        <v>4</v>
      </c>
      <c r="H18" s="145"/>
      <c r="I18" s="196">
        <f>SUM(D18:H18)</f>
        <v>15</v>
      </c>
      <c r="J18" s="196"/>
      <c r="K18" s="144"/>
      <c r="L18" s="199"/>
      <c r="M18" s="200"/>
      <c r="N18" s="143"/>
      <c r="O18" s="145"/>
      <c r="P18" s="143"/>
      <c r="Q18" s="145"/>
    </row>
    <row r="19" ht="20.1" customHeight="1" spans="1:17">
      <c r="A19" s="140"/>
      <c r="B19" s="146" t="s">
        <v>110</v>
      </c>
      <c r="C19" s="142" t="s">
        <v>111</v>
      </c>
      <c r="D19" s="143">
        <v>7</v>
      </c>
      <c r="E19" s="157">
        <v>7</v>
      </c>
      <c r="F19" s="143">
        <v>7</v>
      </c>
      <c r="G19" s="143">
        <v>7</v>
      </c>
      <c r="H19" s="145"/>
      <c r="I19" s="196"/>
      <c r="J19" s="196">
        <f>SUM(C19:H19)</f>
        <v>28</v>
      </c>
      <c r="K19" s="143"/>
      <c r="L19" s="157"/>
      <c r="M19" s="143"/>
      <c r="N19" s="143"/>
      <c r="O19" s="145"/>
      <c r="P19" s="143"/>
      <c r="Q19" s="145"/>
    </row>
    <row r="20" ht="20.1" customHeight="1" spans="1:17">
      <c r="A20" s="148">
        <v>7</v>
      </c>
      <c r="B20" s="149" t="s">
        <v>122</v>
      </c>
      <c r="C20" s="150"/>
      <c r="D20" s="155">
        <v>7</v>
      </c>
      <c r="E20" s="156">
        <f>D20+7</f>
        <v>14</v>
      </c>
      <c r="F20" s="152">
        <f>E20+7</f>
        <v>21</v>
      </c>
      <c r="G20" s="152">
        <f>F20+7</f>
        <v>28</v>
      </c>
      <c r="H20" s="153" t="str">
        <f>IF((D20+4*7)&gt;31,"",D20+4*7)</f>
        <v/>
      </c>
      <c r="I20" s="155"/>
      <c r="J20" s="197"/>
      <c r="K20" s="155">
        <v>5</v>
      </c>
      <c r="L20" s="156">
        <f>K20+7</f>
        <v>12</v>
      </c>
      <c r="M20" s="152">
        <f>L20+7</f>
        <v>19</v>
      </c>
      <c r="N20" s="152">
        <f>M20+7</f>
        <v>26</v>
      </c>
      <c r="O20" s="153" t="str">
        <f>IF((K20+4*7)&gt;31,"",K20+4*7)</f>
        <v/>
      </c>
      <c r="P20" s="155">
        <v>2</v>
      </c>
      <c r="Q20" s="197">
        <f>P20+7</f>
        <v>9</v>
      </c>
    </row>
    <row r="21" ht="20.1" customHeight="1" spans="1:17">
      <c r="A21" s="140"/>
      <c r="B21" s="154" t="s">
        <v>121</v>
      </c>
      <c r="C21" s="142" t="s">
        <v>109</v>
      </c>
      <c r="D21" s="143">
        <v>3</v>
      </c>
      <c r="E21" s="157">
        <v>8</v>
      </c>
      <c r="F21" s="143">
        <v>5</v>
      </c>
      <c r="G21" s="143">
        <v>9</v>
      </c>
      <c r="H21" s="145"/>
      <c r="I21" s="196">
        <f>SUM(D21:H21)</f>
        <v>25</v>
      </c>
      <c r="J21" s="196"/>
      <c r="K21" s="143"/>
      <c r="L21" s="157"/>
      <c r="M21" s="143"/>
      <c r="N21" s="143"/>
      <c r="O21" s="145"/>
      <c r="P21" s="143"/>
      <c r="Q21" s="145"/>
    </row>
    <row r="22" ht="20.1" customHeight="1" spans="1:17">
      <c r="A22" s="140"/>
      <c r="B22" s="146" t="s">
        <v>110</v>
      </c>
      <c r="C22" s="142" t="s">
        <v>111</v>
      </c>
      <c r="D22" s="143">
        <v>7</v>
      </c>
      <c r="E22" s="157">
        <v>5</v>
      </c>
      <c r="F22" s="143">
        <v>6</v>
      </c>
      <c r="G22" s="143">
        <v>6</v>
      </c>
      <c r="H22" s="145"/>
      <c r="I22" s="196"/>
      <c r="J22" s="196">
        <f>SUM(C22:H22)</f>
        <v>24</v>
      </c>
      <c r="K22" s="143"/>
      <c r="L22" s="157"/>
      <c r="M22" s="143"/>
      <c r="N22" s="143"/>
      <c r="O22" s="145"/>
      <c r="P22" s="143"/>
      <c r="Q22" s="145"/>
    </row>
    <row r="23" ht="20.1" customHeight="1" spans="1:17">
      <c r="A23" s="148">
        <v>8</v>
      </c>
      <c r="B23" s="149" t="s">
        <v>123</v>
      </c>
      <c r="C23" s="150"/>
      <c r="D23" s="155">
        <v>3</v>
      </c>
      <c r="E23" s="156">
        <f t="shared" ref="E23" si="0">D23+7</f>
        <v>10</v>
      </c>
      <c r="F23" s="152">
        <f t="shared" ref="F23" si="1">E23+7</f>
        <v>17</v>
      </c>
      <c r="G23" s="152">
        <f t="shared" ref="G23" si="2">F23+7</f>
        <v>24</v>
      </c>
      <c r="H23" s="160">
        <f>IF((D23+4*7)&gt;31,"",D23+4*7)</f>
        <v>31</v>
      </c>
      <c r="I23" s="155"/>
      <c r="J23" s="197"/>
      <c r="K23" s="155">
        <v>1</v>
      </c>
      <c r="L23" s="156">
        <f t="shared" ref="L23:N23" si="3">K23+7</f>
        <v>8</v>
      </c>
      <c r="M23" s="152">
        <f t="shared" si="3"/>
        <v>15</v>
      </c>
      <c r="N23" s="152">
        <f t="shared" si="3"/>
        <v>22</v>
      </c>
      <c r="O23" s="153">
        <f>IF((K23+4*7)&gt;31,"",K23+4*7)</f>
        <v>29</v>
      </c>
      <c r="P23" s="155">
        <v>5</v>
      </c>
      <c r="Q23" s="197">
        <f>P23+7</f>
        <v>12</v>
      </c>
    </row>
    <row r="24" ht="20.1" customHeight="1" spans="1:17">
      <c r="A24" s="140"/>
      <c r="B24" s="154" t="s">
        <v>113</v>
      </c>
      <c r="C24" s="142" t="s">
        <v>109</v>
      </c>
      <c r="D24" s="143">
        <v>5</v>
      </c>
      <c r="E24" s="157">
        <v>6</v>
      </c>
      <c r="F24" s="143">
        <v>7</v>
      </c>
      <c r="G24" s="143">
        <v>7</v>
      </c>
      <c r="H24" s="145"/>
      <c r="I24" s="196">
        <f>SUM(D24:H24)</f>
        <v>25</v>
      </c>
      <c r="J24" s="196"/>
      <c r="K24" s="143"/>
      <c r="L24" s="157"/>
      <c r="M24" s="143"/>
      <c r="N24" s="143"/>
      <c r="O24" s="145"/>
      <c r="P24" s="143"/>
      <c r="Q24" s="145"/>
    </row>
    <row r="25" ht="20.1" customHeight="1" spans="1:17">
      <c r="A25" s="140"/>
      <c r="B25" s="146" t="s">
        <v>110</v>
      </c>
      <c r="C25" s="142" t="s">
        <v>111</v>
      </c>
      <c r="D25" s="143">
        <v>6</v>
      </c>
      <c r="E25" s="157">
        <v>6</v>
      </c>
      <c r="F25" s="143">
        <v>6</v>
      </c>
      <c r="G25" s="143">
        <v>7</v>
      </c>
      <c r="H25" s="145"/>
      <c r="I25" s="196"/>
      <c r="J25" s="196">
        <f>SUM(C25:H25)</f>
        <v>25</v>
      </c>
      <c r="K25" s="143"/>
      <c r="L25" s="157"/>
      <c r="M25" s="143"/>
      <c r="N25" s="143"/>
      <c r="O25" s="145"/>
      <c r="P25" s="143"/>
      <c r="Q25" s="145"/>
    </row>
    <row r="26" ht="20.1" customHeight="1" spans="1:17">
      <c r="A26" s="148">
        <v>9</v>
      </c>
      <c r="B26" s="149" t="s">
        <v>124</v>
      </c>
      <c r="C26" s="150"/>
      <c r="D26" s="155">
        <v>1</v>
      </c>
      <c r="E26" s="156">
        <f>D26+7*2</f>
        <v>15</v>
      </c>
      <c r="F26" s="152"/>
      <c r="G26" s="152"/>
      <c r="H26" s="153"/>
      <c r="I26" s="155"/>
      <c r="J26" s="197"/>
      <c r="K26" s="198">
        <v>6</v>
      </c>
      <c r="L26" s="201">
        <f>K26+7*2</f>
        <v>20</v>
      </c>
      <c r="M26" s="152"/>
      <c r="N26" s="152"/>
      <c r="O26" s="153"/>
      <c r="P26" s="198">
        <v>3</v>
      </c>
      <c r="Q26" s="213">
        <f>P26+7*2</f>
        <v>17</v>
      </c>
    </row>
    <row r="27" ht="20.1" customHeight="1" spans="1:17">
      <c r="A27" s="140"/>
      <c r="B27" s="154" t="s">
        <v>116</v>
      </c>
      <c r="C27" s="142" t="s">
        <v>109</v>
      </c>
      <c r="D27" s="144">
        <v>3</v>
      </c>
      <c r="E27" s="143">
        <v>3</v>
      </c>
      <c r="F27" s="143"/>
      <c r="G27" s="143"/>
      <c r="H27" s="145"/>
      <c r="I27" s="196">
        <f>SUM(D27:H27)</f>
        <v>6</v>
      </c>
      <c r="J27" s="196"/>
      <c r="K27" s="144"/>
      <c r="L27" s="143"/>
      <c r="M27" s="143"/>
      <c r="N27" s="143"/>
      <c r="O27" s="145"/>
      <c r="P27" s="144"/>
      <c r="Q27" s="212"/>
    </row>
    <row r="28" ht="20.1" customHeight="1" spans="1:17">
      <c r="A28" s="140"/>
      <c r="B28" s="146" t="s">
        <v>125</v>
      </c>
      <c r="C28" s="142" t="s">
        <v>111</v>
      </c>
      <c r="D28" s="143">
        <v>4</v>
      </c>
      <c r="E28" s="157">
        <v>4</v>
      </c>
      <c r="F28" s="143"/>
      <c r="G28" s="143"/>
      <c r="H28" s="145"/>
      <c r="I28" s="196"/>
      <c r="J28" s="196">
        <f>SUM(C28:H28)</f>
        <v>8</v>
      </c>
      <c r="K28" s="143"/>
      <c r="L28" s="157"/>
      <c r="M28" s="143"/>
      <c r="N28" s="143"/>
      <c r="O28" s="145"/>
      <c r="P28" s="143"/>
      <c r="Q28" s="145"/>
    </row>
    <row r="29" ht="20.1" customHeight="1" spans="1:17">
      <c r="A29" s="148">
        <v>10</v>
      </c>
      <c r="B29" s="161" t="s">
        <v>126</v>
      </c>
      <c r="C29" s="150"/>
      <c r="D29" s="155">
        <v>5</v>
      </c>
      <c r="E29" s="156">
        <f>D29+7</f>
        <v>12</v>
      </c>
      <c r="F29" s="152">
        <f>E29+7</f>
        <v>19</v>
      </c>
      <c r="G29" s="152">
        <f>F29+7</f>
        <v>26</v>
      </c>
      <c r="H29" s="153"/>
      <c r="I29" s="155"/>
      <c r="J29" s="197"/>
      <c r="K29" s="155">
        <v>3</v>
      </c>
      <c r="L29" s="156">
        <f>K29+7</f>
        <v>10</v>
      </c>
      <c r="M29" s="152">
        <f>L29+7</f>
        <v>17</v>
      </c>
      <c r="N29" s="152">
        <f>M29+7</f>
        <v>24</v>
      </c>
      <c r="O29" s="153"/>
      <c r="P29" s="155">
        <v>3</v>
      </c>
      <c r="Q29" s="197">
        <f>P29+7</f>
        <v>10</v>
      </c>
    </row>
    <row r="30" ht="20.1" customHeight="1" spans="1:17">
      <c r="A30" s="140"/>
      <c r="B30" s="154" t="s">
        <v>127</v>
      </c>
      <c r="C30" s="142" t="s">
        <v>109</v>
      </c>
      <c r="D30" s="162">
        <v>4</v>
      </c>
      <c r="E30" s="143">
        <v>6</v>
      </c>
      <c r="F30" s="143">
        <v>7</v>
      </c>
      <c r="G30" s="143">
        <v>5</v>
      </c>
      <c r="H30" s="145"/>
      <c r="I30" s="196">
        <f>SUM(D30:H30)</f>
        <v>22</v>
      </c>
      <c r="J30" s="196"/>
      <c r="K30" s="147"/>
      <c r="L30" s="143"/>
      <c r="M30" s="143"/>
      <c r="N30" s="143"/>
      <c r="O30" s="145"/>
      <c r="P30" s="143"/>
      <c r="Q30" s="145"/>
    </row>
    <row r="31" ht="20.1" customHeight="1" spans="1:17">
      <c r="A31" s="140"/>
      <c r="B31" s="146" t="s">
        <v>125</v>
      </c>
      <c r="C31" s="142" t="s">
        <v>111</v>
      </c>
      <c r="D31" s="162">
        <v>7</v>
      </c>
      <c r="E31" s="143">
        <v>3</v>
      </c>
      <c r="F31" s="143">
        <v>7</v>
      </c>
      <c r="G31" s="143">
        <v>6</v>
      </c>
      <c r="H31" s="145"/>
      <c r="I31" s="196"/>
      <c r="J31" s="196">
        <f>SUM(C31:H31)</f>
        <v>23</v>
      </c>
      <c r="K31" s="147"/>
      <c r="L31" s="143"/>
      <c r="M31" s="143"/>
      <c r="N31" s="143"/>
      <c r="O31" s="145"/>
      <c r="P31" s="143"/>
      <c r="Q31" s="145"/>
    </row>
    <row r="32" ht="20.1" customHeight="1" spans="1:17">
      <c r="A32" s="148">
        <v>11</v>
      </c>
      <c r="B32" s="149" t="s">
        <v>128</v>
      </c>
      <c r="C32" s="150"/>
      <c r="D32" s="163">
        <v>43644</v>
      </c>
      <c r="E32" s="164"/>
      <c r="F32" s="164"/>
      <c r="G32" s="152"/>
      <c r="H32" s="165"/>
      <c r="I32" s="202"/>
      <c r="J32" s="202"/>
      <c r="K32" s="166"/>
      <c r="L32" s="164"/>
      <c r="M32" s="164"/>
      <c r="N32" s="152"/>
      <c r="O32" s="165"/>
      <c r="P32" s="166">
        <v>43679</v>
      </c>
      <c r="Q32" s="165"/>
    </row>
    <row r="33" ht="20.1" customHeight="1" spans="1:17">
      <c r="A33" s="140"/>
      <c r="B33" s="154" t="s">
        <v>113</v>
      </c>
      <c r="C33" s="142" t="s">
        <v>109</v>
      </c>
      <c r="D33" s="162">
        <v>7</v>
      </c>
      <c r="E33" s="143"/>
      <c r="F33" s="143"/>
      <c r="G33" s="143"/>
      <c r="H33" s="145"/>
      <c r="I33" s="196">
        <f>SUM(D33:H33)</f>
        <v>7</v>
      </c>
      <c r="J33" s="196"/>
      <c r="K33" s="203"/>
      <c r="L33" s="143"/>
      <c r="M33" s="143"/>
      <c r="N33" s="143"/>
      <c r="O33" s="145"/>
      <c r="P33" s="143"/>
      <c r="Q33" s="145"/>
    </row>
    <row r="34" ht="20.1" customHeight="1" spans="1:17">
      <c r="A34" s="140"/>
      <c r="B34" s="146" t="s">
        <v>114</v>
      </c>
      <c r="C34" s="142" t="s">
        <v>111</v>
      </c>
      <c r="D34" s="162">
        <v>5</v>
      </c>
      <c r="E34" s="143"/>
      <c r="F34" s="143"/>
      <c r="G34" s="143"/>
      <c r="H34" s="145"/>
      <c r="I34" s="196"/>
      <c r="J34" s="196">
        <f>SUM(C34:H34)</f>
        <v>5</v>
      </c>
      <c r="K34" s="147"/>
      <c r="L34" s="143"/>
      <c r="M34" s="143"/>
      <c r="N34" s="143"/>
      <c r="O34" s="145"/>
      <c r="P34" s="143"/>
      <c r="Q34" s="145"/>
    </row>
    <row r="35" ht="20.1" customHeight="1" spans="1:17">
      <c r="A35" s="148">
        <v>12</v>
      </c>
      <c r="B35" s="161" t="s">
        <v>129</v>
      </c>
      <c r="C35" s="150"/>
      <c r="D35" s="166">
        <v>43619</v>
      </c>
      <c r="E35" s="152"/>
      <c r="F35" s="152"/>
      <c r="G35" s="152"/>
      <c r="H35" s="153"/>
      <c r="I35" s="202"/>
      <c r="J35" s="202"/>
      <c r="K35" s="166">
        <v>43647</v>
      </c>
      <c r="L35" s="152"/>
      <c r="M35" s="152"/>
      <c r="N35" s="152"/>
      <c r="O35" s="153"/>
      <c r="P35" s="166">
        <v>43682</v>
      </c>
      <c r="Q35" s="197"/>
    </row>
    <row r="36" ht="20.1" customHeight="1" spans="1:17">
      <c r="A36" s="140"/>
      <c r="B36" s="154" t="s">
        <v>113</v>
      </c>
      <c r="C36" s="142" t="s">
        <v>109</v>
      </c>
      <c r="D36" s="162">
        <v>8</v>
      </c>
      <c r="E36" s="143"/>
      <c r="F36" s="143"/>
      <c r="G36" s="143"/>
      <c r="H36" s="145"/>
      <c r="I36" s="196">
        <f>SUM(D36:H36)</f>
        <v>8</v>
      </c>
      <c r="J36" s="196"/>
      <c r="K36" s="204"/>
      <c r="L36" s="143"/>
      <c r="M36" s="143"/>
      <c r="N36" s="143"/>
      <c r="O36" s="145"/>
      <c r="P36" s="205"/>
      <c r="Q36" s="145"/>
    </row>
    <row r="37" ht="20.1" customHeight="1" spans="1:17">
      <c r="A37" s="167"/>
      <c r="B37" s="146" t="s">
        <v>125</v>
      </c>
      <c r="C37" s="142" t="s">
        <v>111</v>
      </c>
      <c r="D37" s="162">
        <v>6</v>
      </c>
      <c r="E37" s="143"/>
      <c r="F37" s="143"/>
      <c r="G37" s="143"/>
      <c r="H37" s="145"/>
      <c r="I37" s="196"/>
      <c r="J37" s="196">
        <f>SUM(C37:H37)</f>
        <v>6</v>
      </c>
      <c r="K37" s="147"/>
      <c r="L37" s="143"/>
      <c r="M37" s="143"/>
      <c r="N37" s="143"/>
      <c r="O37" s="145"/>
      <c r="P37" s="143"/>
      <c r="Q37" s="145"/>
    </row>
    <row r="38" ht="20.1" customHeight="1" spans="1:17">
      <c r="A38" s="148">
        <v>13</v>
      </c>
      <c r="B38" s="149" t="s">
        <v>130</v>
      </c>
      <c r="C38" s="150"/>
      <c r="D38" s="168" t="s">
        <v>131</v>
      </c>
      <c r="E38" s="168"/>
      <c r="F38" s="168">
        <v>20</v>
      </c>
      <c r="G38" s="168"/>
      <c r="H38" s="169"/>
      <c r="I38" s="202"/>
      <c r="J38" s="202"/>
      <c r="K38" s="206" t="s">
        <v>131</v>
      </c>
      <c r="L38" s="168"/>
      <c r="M38" s="168"/>
      <c r="N38" s="168"/>
      <c r="O38" s="169"/>
      <c r="P38" s="135"/>
      <c r="Q38" s="195"/>
    </row>
    <row r="39" ht="20.1" customHeight="1" spans="1:17">
      <c r="A39" s="140"/>
      <c r="B39" s="141" t="s">
        <v>132</v>
      </c>
      <c r="C39" s="170" t="s">
        <v>109</v>
      </c>
      <c r="D39" s="162">
        <v>52</v>
      </c>
      <c r="E39" s="143"/>
      <c r="F39" s="143"/>
      <c r="G39" s="143"/>
      <c r="H39" s="145"/>
      <c r="I39" s="196">
        <f>SUM(D39:H39)</f>
        <v>52</v>
      </c>
      <c r="J39" s="196"/>
      <c r="K39" s="147"/>
      <c r="L39" s="143"/>
      <c r="M39" s="143"/>
      <c r="N39" s="143"/>
      <c r="O39" s="145"/>
      <c r="P39" s="143"/>
      <c r="Q39" s="145"/>
    </row>
    <row r="40" ht="20.1" customHeight="1" spans="1:17">
      <c r="A40" s="167"/>
      <c r="B40" s="146"/>
      <c r="C40" s="171" t="s">
        <v>111</v>
      </c>
      <c r="D40" s="162">
        <v>69</v>
      </c>
      <c r="E40" s="143"/>
      <c r="F40" s="143"/>
      <c r="G40" s="143"/>
      <c r="H40" s="145"/>
      <c r="I40" s="196"/>
      <c r="J40" s="196">
        <f>SUM(C40:H40)</f>
        <v>69</v>
      </c>
      <c r="K40" s="147"/>
      <c r="L40" s="143"/>
      <c r="M40" s="143"/>
      <c r="N40" s="143"/>
      <c r="O40" s="145"/>
      <c r="P40" s="143"/>
      <c r="Q40" s="145"/>
    </row>
    <row r="41" ht="20.1" customHeight="1" spans="1:17">
      <c r="A41" s="148">
        <v>14</v>
      </c>
      <c r="B41" s="172" t="s">
        <v>133</v>
      </c>
      <c r="C41" s="150"/>
      <c r="D41" s="173"/>
      <c r="E41" s="174"/>
      <c r="F41" s="138"/>
      <c r="G41" s="138"/>
      <c r="H41" s="139"/>
      <c r="I41" s="202"/>
      <c r="J41" s="202"/>
      <c r="K41" s="173"/>
      <c r="L41" s="174"/>
      <c r="M41" s="138"/>
      <c r="N41" s="138"/>
      <c r="O41" s="139"/>
      <c r="P41" s="173"/>
      <c r="Q41" s="195"/>
    </row>
    <row r="42" ht="20.1" customHeight="1" spans="1:17">
      <c r="A42" s="175"/>
      <c r="B42" s="176"/>
      <c r="C42" s="177" t="s">
        <v>109</v>
      </c>
      <c r="D42" s="178"/>
      <c r="E42" s="179"/>
      <c r="F42" s="179"/>
      <c r="G42" s="179"/>
      <c r="H42" s="180"/>
      <c r="I42" s="207">
        <f>SUM(D42:H42)</f>
        <v>0</v>
      </c>
      <c r="J42" s="207"/>
      <c r="K42" s="208"/>
      <c r="L42" s="179"/>
      <c r="M42" s="179"/>
      <c r="N42" s="179"/>
      <c r="O42" s="180"/>
      <c r="P42" s="179"/>
      <c r="Q42" s="180"/>
    </row>
    <row r="43" ht="20.1" customHeight="1" spans="1:17">
      <c r="A43" s="181"/>
      <c r="B43" s="182"/>
      <c r="C43" s="183" t="s">
        <v>111</v>
      </c>
      <c r="D43" s="178"/>
      <c r="E43" s="179"/>
      <c r="F43" s="179"/>
      <c r="G43" s="179"/>
      <c r="H43" s="180"/>
      <c r="I43" s="207"/>
      <c r="J43" s="207">
        <f>SUM(C43:H43)</f>
        <v>0</v>
      </c>
      <c r="K43" s="208"/>
      <c r="L43" s="179"/>
      <c r="M43" s="179"/>
      <c r="N43" s="179"/>
      <c r="O43" s="180"/>
      <c r="P43" s="179"/>
      <c r="Q43" s="180"/>
    </row>
    <row r="44" ht="20.1" customHeight="1" spans="1:17">
      <c r="A44" s="132">
        <v>15</v>
      </c>
      <c r="B44" s="172" t="s">
        <v>133</v>
      </c>
      <c r="C44" s="184"/>
      <c r="D44" s="185"/>
      <c r="E44" s="174"/>
      <c r="F44" s="138"/>
      <c r="G44" s="138"/>
      <c r="H44" s="139"/>
      <c r="I44" s="202"/>
      <c r="J44" s="202"/>
      <c r="K44" s="173"/>
      <c r="L44" s="138"/>
      <c r="M44" s="138"/>
      <c r="N44" s="138"/>
      <c r="O44" s="139"/>
      <c r="P44" s="173"/>
      <c r="Q44" s="195"/>
    </row>
    <row r="45" ht="20.1" customHeight="1" spans="1:17">
      <c r="A45" s="175"/>
      <c r="B45" s="176"/>
      <c r="C45" s="183" t="s">
        <v>109</v>
      </c>
      <c r="D45" s="178"/>
      <c r="E45" s="179"/>
      <c r="F45" s="179"/>
      <c r="G45" s="179"/>
      <c r="H45" s="180"/>
      <c r="I45" s="207">
        <f>SUM(D45:H45)</f>
        <v>0</v>
      </c>
      <c r="J45" s="207"/>
      <c r="K45" s="209"/>
      <c r="L45" s="179"/>
      <c r="M45" s="179"/>
      <c r="N45" s="179"/>
      <c r="O45" s="180"/>
      <c r="P45" s="179"/>
      <c r="Q45" s="180"/>
    </row>
    <row r="46" ht="20.1" customHeight="1" spans="1:17">
      <c r="A46" s="186"/>
      <c r="B46" s="187"/>
      <c r="C46" s="188" t="s">
        <v>111</v>
      </c>
      <c r="D46" s="189"/>
      <c r="E46" s="131"/>
      <c r="F46" s="131"/>
      <c r="G46" s="131"/>
      <c r="H46" s="130"/>
      <c r="I46" s="207"/>
      <c r="J46" s="207">
        <f>SUM(C46:H46)</f>
        <v>0</v>
      </c>
      <c r="K46" s="129"/>
      <c r="L46" s="131"/>
      <c r="M46" s="131"/>
      <c r="N46" s="131"/>
      <c r="O46" s="130"/>
      <c r="P46" s="131"/>
      <c r="Q46" s="130"/>
    </row>
    <row r="47" hidden="1" spans="2:2">
      <c r="B47" s="190" t="s">
        <v>134</v>
      </c>
    </row>
  </sheetData>
  <mergeCells count="1">
    <mergeCell ref="K38:O38"/>
  </mergeCells>
  <pageMargins left="0.904861111111111" right="0.511805555555556" top="0.944444444444444" bottom="0.354166666666667" header="0.314583333333333" footer="0.314583333333333"/>
  <pageSetup paperSize="9" scale="78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7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D41" sqref="D41"/>
    </sheetView>
  </sheetViews>
  <sheetFormatPr defaultColWidth="9.14285714285714" defaultRowHeight="15"/>
  <cols>
    <col min="1" max="1" width="6" style="5" customWidth="1"/>
    <col min="2" max="2" width="22.5714285714286" style="3" customWidth="1"/>
    <col min="3" max="3" width="6.28571428571429" style="5" customWidth="1"/>
    <col min="4" max="8" width="7.14285714285714" style="5" customWidth="1"/>
    <col min="9" max="10" width="7.14285714285714" style="5" hidden="1" customWidth="1"/>
    <col min="11" max="11" width="7.85714285714286" style="5" customWidth="1"/>
    <col min="12" max="15" width="7.14285714285714" style="5" customWidth="1"/>
    <col min="16" max="16" width="8.71428571428571" style="6" customWidth="1"/>
    <col min="17" max="17" width="8" style="7" customWidth="1"/>
    <col min="18" max="16384" width="9.14285714285714" style="3"/>
  </cols>
  <sheetData>
    <row r="1" s="3" customFormat="1" ht="24" customHeight="1" spans="1:17">
      <c r="A1" s="8" t="s">
        <v>85</v>
      </c>
      <c r="C1" s="5"/>
      <c r="D1" s="8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6"/>
      <c r="Q1" s="7"/>
    </row>
    <row r="2" s="3" customFormat="1" ht="24" customHeight="1" spans="1:17">
      <c r="A2" s="8"/>
      <c r="C2" s="9">
        <f>C3</f>
        <v>10</v>
      </c>
      <c r="D2" s="10" t="s">
        <v>86</v>
      </c>
      <c r="E2" s="9"/>
      <c r="F2" s="9"/>
      <c r="G2" s="11" t="s">
        <v>87</v>
      </c>
      <c r="H2" s="12">
        <f>SUM(I:I)</f>
        <v>202</v>
      </c>
      <c r="I2" s="12"/>
      <c r="J2" s="12"/>
      <c r="K2" s="11" t="s">
        <v>88</v>
      </c>
      <c r="L2" s="12">
        <f>SUM(J:J)</f>
        <v>207</v>
      </c>
      <c r="M2" s="5"/>
      <c r="N2" s="11" t="s">
        <v>89</v>
      </c>
      <c r="O2" s="12">
        <f>H2+L2</f>
        <v>409</v>
      </c>
      <c r="P2" s="85" t="s">
        <v>90</v>
      </c>
      <c r="Q2" s="7"/>
    </row>
    <row r="3" s="4" customFormat="1" ht="24" customHeight="1" spans="1:17">
      <c r="A3" s="13"/>
      <c r="B3" s="14"/>
      <c r="C3" s="15">
        <v>10</v>
      </c>
      <c r="D3" s="16" t="s">
        <v>91</v>
      </c>
      <c r="E3" s="17"/>
      <c r="F3" s="17"/>
      <c r="G3" s="17"/>
      <c r="H3" s="18"/>
      <c r="I3" s="17"/>
      <c r="J3" s="17"/>
      <c r="K3" s="15">
        <f>C3+1</f>
        <v>11</v>
      </c>
      <c r="L3" s="16" t="s">
        <v>92</v>
      </c>
      <c r="M3" s="17"/>
      <c r="N3" s="17"/>
      <c r="O3" s="18"/>
      <c r="P3" s="86">
        <f>IF(K3+1&gt;12,(K3+1)-12,K3+1)</f>
        <v>12</v>
      </c>
      <c r="Q3" s="108" t="s">
        <v>93</v>
      </c>
    </row>
    <row r="4" s="3" customFormat="1" ht="20.1" customHeight="1" spans="1:17">
      <c r="A4" s="19" t="s">
        <v>94</v>
      </c>
      <c r="B4" s="20" t="s">
        <v>95</v>
      </c>
      <c r="C4" s="19" t="s">
        <v>96</v>
      </c>
      <c r="D4" s="21" t="s">
        <v>97</v>
      </c>
      <c r="E4" s="21" t="s">
        <v>98</v>
      </c>
      <c r="F4" s="21" t="s">
        <v>99</v>
      </c>
      <c r="G4" s="21" t="s">
        <v>100</v>
      </c>
      <c r="H4" s="20" t="s">
        <v>101</v>
      </c>
      <c r="I4" s="87"/>
      <c r="J4" s="87"/>
      <c r="K4" s="19" t="s">
        <v>102</v>
      </c>
      <c r="L4" s="21" t="s">
        <v>103</v>
      </c>
      <c r="M4" s="21" t="s">
        <v>104</v>
      </c>
      <c r="N4" s="21" t="s">
        <v>105</v>
      </c>
      <c r="O4" s="20" t="s">
        <v>106</v>
      </c>
      <c r="P4" s="88" t="s">
        <v>102</v>
      </c>
      <c r="Q4" s="109" t="s">
        <v>103</v>
      </c>
    </row>
    <row r="5" s="3" customFormat="1" ht="20.1" customHeight="1" spans="1:17">
      <c r="A5" s="22">
        <v>1</v>
      </c>
      <c r="B5" s="23" t="s">
        <v>107</v>
      </c>
      <c r="C5" s="24"/>
      <c r="D5" s="25">
        <v>12</v>
      </c>
      <c r="E5" s="26">
        <f>D5+7*2</f>
        <v>26</v>
      </c>
      <c r="F5" s="27"/>
      <c r="G5" s="28"/>
      <c r="H5" s="29"/>
      <c r="I5" s="25"/>
      <c r="J5" s="89"/>
      <c r="K5" s="25">
        <v>9</v>
      </c>
      <c r="L5" s="26">
        <f>K5+7*2</f>
        <v>23</v>
      </c>
      <c r="M5" s="27"/>
      <c r="N5" s="28"/>
      <c r="O5" s="29"/>
      <c r="P5" s="25">
        <v>14</v>
      </c>
      <c r="Q5" s="89">
        <f>P5+7*2</f>
        <v>28</v>
      </c>
    </row>
    <row r="6" s="3" customFormat="1" ht="20.1" customHeight="1" spans="1:17">
      <c r="A6" s="30"/>
      <c r="B6" s="31" t="s">
        <v>108</v>
      </c>
      <c r="C6" s="32" t="s">
        <v>109</v>
      </c>
      <c r="D6" s="33" t="s">
        <v>135</v>
      </c>
      <c r="E6" s="34">
        <v>8</v>
      </c>
      <c r="F6" s="33"/>
      <c r="G6" s="33"/>
      <c r="H6" s="35"/>
      <c r="I6" s="90">
        <f>SUM(D6:H6)</f>
        <v>8</v>
      </c>
      <c r="J6" s="90"/>
      <c r="K6" s="33"/>
      <c r="L6" s="34"/>
      <c r="M6" s="33"/>
      <c r="N6" s="33"/>
      <c r="O6" s="35"/>
      <c r="P6" s="33"/>
      <c r="Q6" s="110"/>
    </row>
    <row r="7" s="3" customFormat="1" ht="20.1" customHeight="1" spans="1:17">
      <c r="A7" s="30"/>
      <c r="B7" s="36" t="s">
        <v>136</v>
      </c>
      <c r="C7" s="32" t="s">
        <v>111</v>
      </c>
      <c r="D7" s="37" t="s">
        <v>135</v>
      </c>
      <c r="E7" s="33">
        <v>8</v>
      </c>
      <c r="F7" s="33"/>
      <c r="G7" s="33"/>
      <c r="H7" s="35"/>
      <c r="I7" s="90"/>
      <c r="J7" s="90">
        <f>SUM(C7:H7)</f>
        <v>8</v>
      </c>
      <c r="K7" s="37"/>
      <c r="L7" s="33"/>
      <c r="M7" s="33"/>
      <c r="N7" s="33"/>
      <c r="O7" s="35"/>
      <c r="P7" s="33"/>
      <c r="Q7" s="35"/>
    </row>
    <row r="8" s="3" customFormat="1" ht="20.1" customHeight="1" spans="1:17">
      <c r="A8" s="38">
        <v>2</v>
      </c>
      <c r="B8" s="39" t="s">
        <v>112</v>
      </c>
      <c r="C8" s="40"/>
      <c r="D8" s="41">
        <v>23</v>
      </c>
      <c r="E8" s="42"/>
      <c r="F8" s="42"/>
      <c r="G8" s="42"/>
      <c r="H8" s="43" t="str">
        <f>IF((D8+4*7)&gt;31,"",D8+4*7)</f>
        <v/>
      </c>
      <c r="I8" s="48"/>
      <c r="J8" s="91"/>
      <c r="K8" s="41">
        <v>20</v>
      </c>
      <c r="L8" s="42"/>
      <c r="M8" s="42"/>
      <c r="N8" s="42"/>
      <c r="O8" s="43" t="str">
        <f>IF((K8+4*7)&gt;31,"",K8+4*7)</f>
        <v/>
      </c>
      <c r="P8" s="45">
        <v>18</v>
      </c>
      <c r="Q8" s="91"/>
    </row>
    <row r="9" s="3" customFormat="1" ht="20.1" customHeight="1" spans="1:17">
      <c r="A9" s="30"/>
      <c r="B9" s="44" t="s">
        <v>113</v>
      </c>
      <c r="C9" s="32" t="s">
        <v>109</v>
      </c>
      <c r="D9" s="37">
        <v>3</v>
      </c>
      <c r="E9" s="33"/>
      <c r="F9" s="33"/>
      <c r="G9" s="33"/>
      <c r="H9" s="35"/>
      <c r="I9" s="90">
        <f>SUM(D9:H9)</f>
        <v>3</v>
      </c>
      <c r="J9" s="90"/>
      <c r="K9" s="37"/>
      <c r="L9" s="33"/>
      <c r="M9" s="33"/>
      <c r="N9" s="33"/>
      <c r="O9" s="35"/>
      <c r="P9" s="33"/>
      <c r="Q9" s="35"/>
    </row>
    <row r="10" s="3" customFormat="1" ht="20.1" customHeight="1" spans="1:17">
      <c r="A10" s="30"/>
      <c r="B10" s="36" t="s">
        <v>137</v>
      </c>
      <c r="C10" s="32" t="s">
        <v>111</v>
      </c>
      <c r="D10" s="37">
        <v>3</v>
      </c>
      <c r="E10" s="33"/>
      <c r="F10" s="33"/>
      <c r="G10" s="33"/>
      <c r="H10" s="35"/>
      <c r="I10" s="90"/>
      <c r="J10" s="90">
        <f>SUM(C10:H10)</f>
        <v>3</v>
      </c>
      <c r="K10" s="37"/>
      <c r="L10" s="33"/>
      <c r="M10" s="33"/>
      <c r="N10" s="33"/>
      <c r="O10" s="35"/>
      <c r="P10" s="33"/>
      <c r="Q10" s="35"/>
    </row>
    <row r="11" s="3" customFormat="1" ht="20.1" customHeight="1" spans="1:17">
      <c r="A11" s="38">
        <v>4</v>
      </c>
      <c r="B11" s="39" t="s">
        <v>115</v>
      </c>
      <c r="C11" s="40"/>
      <c r="D11" s="45">
        <v>5</v>
      </c>
      <c r="E11" s="46">
        <f>D11+7*1</f>
        <v>12</v>
      </c>
      <c r="F11" s="42">
        <f>E11+7</f>
        <v>19</v>
      </c>
      <c r="G11" s="42">
        <f>E11+7*2</f>
        <v>26</v>
      </c>
      <c r="H11" s="43" t="str">
        <f>IF((D11+4*7)&gt;31,"",D11+4*7)</f>
        <v/>
      </c>
      <c r="I11" s="48"/>
      <c r="J11" s="91"/>
      <c r="K11" s="92">
        <v>2</v>
      </c>
      <c r="L11" s="93">
        <f>K11+7*1</f>
        <v>9</v>
      </c>
      <c r="M11" s="42">
        <f>L11+7</f>
        <v>16</v>
      </c>
      <c r="N11" s="42">
        <f>L11+7*2</f>
        <v>23</v>
      </c>
      <c r="O11" s="43">
        <f>IF((K11+4*7)&gt;31,"",K11+4*7)</f>
        <v>30</v>
      </c>
      <c r="P11" s="45">
        <v>7</v>
      </c>
      <c r="Q11" s="111">
        <f>P11+7</f>
        <v>14</v>
      </c>
    </row>
    <row r="12" s="3" customFormat="1" ht="20.1" customHeight="1" spans="1:17">
      <c r="A12" s="30"/>
      <c r="B12" s="44" t="s">
        <v>116</v>
      </c>
      <c r="C12" s="32" t="s">
        <v>109</v>
      </c>
      <c r="D12" s="33">
        <v>5</v>
      </c>
      <c r="E12" s="47" t="s">
        <v>135</v>
      </c>
      <c r="F12" s="33">
        <v>5</v>
      </c>
      <c r="G12" s="33">
        <v>6</v>
      </c>
      <c r="H12" s="35"/>
      <c r="I12" s="90">
        <f>SUM(D12:H12)</f>
        <v>16</v>
      </c>
      <c r="J12" s="90"/>
      <c r="K12" s="33"/>
      <c r="L12" s="47"/>
      <c r="M12" s="33"/>
      <c r="N12" s="33"/>
      <c r="O12" s="35"/>
      <c r="P12" s="33"/>
      <c r="Q12" s="35"/>
    </row>
    <row r="13" s="3" customFormat="1" ht="20.1" customHeight="1" spans="1:17">
      <c r="A13" s="30"/>
      <c r="B13" s="36" t="s">
        <v>136</v>
      </c>
      <c r="C13" s="32" t="s">
        <v>111</v>
      </c>
      <c r="D13" s="33">
        <v>1</v>
      </c>
      <c r="E13" s="47" t="s">
        <v>135</v>
      </c>
      <c r="F13" s="33">
        <v>1</v>
      </c>
      <c r="G13" s="33">
        <v>0</v>
      </c>
      <c r="H13" s="35"/>
      <c r="I13" s="90"/>
      <c r="J13" s="90">
        <f>SUM(C13:H13)</f>
        <v>2</v>
      </c>
      <c r="K13" s="33"/>
      <c r="L13" s="47"/>
      <c r="M13" s="33"/>
      <c r="N13" s="33"/>
      <c r="O13" s="35"/>
      <c r="P13" s="33"/>
      <c r="Q13" s="35"/>
    </row>
    <row r="14" s="3" customFormat="1" ht="20.1" customHeight="1" spans="1:17">
      <c r="A14" s="38">
        <v>5</v>
      </c>
      <c r="B14" s="39" t="s">
        <v>117</v>
      </c>
      <c r="C14" s="40"/>
      <c r="D14" s="48">
        <v>1</v>
      </c>
      <c r="E14" s="46">
        <f>D14+7</f>
        <v>8</v>
      </c>
      <c r="F14" s="42">
        <f>D14+2*7</f>
        <v>15</v>
      </c>
      <c r="G14" s="42">
        <f>F14+7</f>
        <v>22</v>
      </c>
      <c r="H14" s="43">
        <f>IF((D14+4*7)&gt;31,"",D14+4*7)</f>
        <v>29</v>
      </c>
      <c r="I14" s="48"/>
      <c r="J14" s="91"/>
      <c r="K14" s="48">
        <v>5</v>
      </c>
      <c r="L14" s="46">
        <f t="shared" ref="L14:Q14" si="0">K14+7</f>
        <v>12</v>
      </c>
      <c r="M14" s="42">
        <f>K14+2*7</f>
        <v>19</v>
      </c>
      <c r="N14" s="42">
        <f t="shared" si="0"/>
        <v>26</v>
      </c>
      <c r="O14" s="94" t="str">
        <f>IF((K14+4*7)&gt;31,"",K14+4*7)</f>
        <v/>
      </c>
      <c r="P14" s="48">
        <v>3</v>
      </c>
      <c r="Q14" s="91">
        <f t="shared" si="0"/>
        <v>10</v>
      </c>
    </row>
    <row r="15" s="3" customFormat="1" ht="20.1" customHeight="1" spans="1:17">
      <c r="A15" s="30"/>
      <c r="B15" s="44" t="s">
        <v>118</v>
      </c>
      <c r="C15" s="32" t="s">
        <v>109</v>
      </c>
      <c r="D15" s="33">
        <v>6</v>
      </c>
      <c r="E15" s="47">
        <v>9</v>
      </c>
      <c r="F15" s="33">
        <v>10</v>
      </c>
      <c r="G15" s="33" t="s">
        <v>135</v>
      </c>
      <c r="H15" s="35" t="s">
        <v>135</v>
      </c>
      <c r="I15" s="90">
        <f>SUM(D15:H15)</f>
        <v>25</v>
      </c>
      <c r="J15" s="90"/>
      <c r="K15" s="33"/>
      <c r="L15" s="47"/>
      <c r="M15" s="33"/>
      <c r="N15" s="33"/>
      <c r="O15" s="35"/>
      <c r="P15" s="33"/>
      <c r="Q15" s="35"/>
    </row>
    <row r="16" s="3" customFormat="1" ht="20.1" customHeight="1" spans="1:17">
      <c r="A16" s="30"/>
      <c r="B16" s="36" t="s">
        <v>138</v>
      </c>
      <c r="C16" s="32" t="s">
        <v>111</v>
      </c>
      <c r="D16" s="33">
        <v>7</v>
      </c>
      <c r="E16" s="47">
        <v>7</v>
      </c>
      <c r="F16" s="33">
        <v>7</v>
      </c>
      <c r="G16" s="33" t="s">
        <v>135</v>
      </c>
      <c r="H16" s="35" t="s">
        <v>135</v>
      </c>
      <c r="I16" s="90"/>
      <c r="J16" s="90">
        <f>SUM(C16:H16)</f>
        <v>21</v>
      </c>
      <c r="K16" s="33"/>
      <c r="L16" s="47"/>
      <c r="M16" s="33"/>
      <c r="N16" s="33"/>
      <c r="O16" s="35"/>
      <c r="P16" s="33"/>
      <c r="Q16" s="35"/>
    </row>
    <row r="17" s="3" customFormat="1" ht="20.1" customHeight="1" spans="1:17">
      <c r="A17" s="38">
        <v>6</v>
      </c>
      <c r="B17" s="39" t="s">
        <v>120</v>
      </c>
      <c r="C17" s="40"/>
      <c r="D17" s="48">
        <v>3</v>
      </c>
      <c r="E17" s="42">
        <f>D17+7*1</f>
        <v>10</v>
      </c>
      <c r="F17" s="42">
        <f>D17+7*2</f>
        <v>17</v>
      </c>
      <c r="G17" s="49">
        <f>D17+7*3</f>
        <v>24</v>
      </c>
      <c r="H17" s="43">
        <f>IF((D17+4*7)&gt;31,"",D17+4*7)</f>
        <v>31</v>
      </c>
      <c r="I17" s="48"/>
      <c r="J17" s="91"/>
      <c r="K17" s="48">
        <v>7</v>
      </c>
      <c r="L17" s="42">
        <f>K17+7*1</f>
        <v>14</v>
      </c>
      <c r="M17" s="42">
        <f>K17+7*2</f>
        <v>21</v>
      </c>
      <c r="N17" s="49">
        <f>K17+7*3</f>
        <v>28</v>
      </c>
      <c r="O17" s="43" t="str">
        <f>IF((K17+4*7)&gt;31,"",K17+4*7)</f>
        <v/>
      </c>
      <c r="P17" s="48">
        <v>5</v>
      </c>
      <c r="Q17" s="91">
        <f>P17+7</f>
        <v>12</v>
      </c>
    </row>
    <row r="18" s="3" customFormat="1" ht="20.1" customHeight="1" spans="1:17">
      <c r="A18" s="30"/>
      <c r="B18" s="44" t="s">
        <v>121</v>
      </c>
      <c r="C18" s="32" t="s">
        <v>109</v>
      </c>
      <c r="D18" s="34">
        <v>4</v>
      </c>
      <c r="E18" s="50">
        <v>4</v>
      </c>
      <c r="F18" s="51">
        <v>3</v>
      </c>
      <c r="G18" s="33">
        <v>4</v>
      </c>
      <c r="H18" s="35">
        <v>5</v>
      </c>
      <c r="I18" s="90">
        <f>SUM(D18:H18)</f>
        <v>20</v>
      </c>
      <c r="J18" s="90"/>
      <c r="K18" s="34"/>
      <c r="L18" s="95"/>
      <c r="M18" s="96"/>
      <c r="N18" s="33"/>
      <c r="O18" s="35"/>
      <c r="P18" s="33"/>
      <c r="Q18" s="35"/>
    </row>
    <row r="19" s="3" customFormat="1" ht="20.1" customHeight="1" spans="1:17">
      <c r="A19" s="30"/>
      <c r="B19" s="36" t="s">
        <v>136</v>
      </c>
      <c r="C19" s="32" t="s">
        <v>111</v>
      </c>
      <c r="D19" s="33">
        <v>6</v>
      </c>
      <c r="E19" s="47">
        <v>6</v>
      </c>
      <c r="F19" s="33">
        <v>6</v>
      </c>
      <c r="G19" s="33">
        <v>6</v>
      </c>
      <c r="H19" s="35">
        <v>6</v>
      </c>
      <c r="I19" s="90"/>
      <c r="J19" s="90">
        <f>SUM(C19:H19)</f>
        <v>30</v>
      </c>
      <c r="K19" s="33"/>
      <c r="L19" s="47"/>
      <c r="M19" s="33"/>
      <c r="N19" s="33"/>
      <c r="O19" s="35"/>
      <c r="P19" s="33"/>
      <c r="Q19" s="35"/>
    </row>
    <row r="20" s="3" customFormat="1" ht="20.1" customHeight="1" spans="1:17">
      <c r="A20" s="38">
        <v>7</v>
      </c>
      <c r="B20" s="39" t="s">
        <v>122</v>
      </c>
      <c r="C20" s="40"/>
      <c r="D20" s="48">
        <v>4</v>
      </c>
      <c r="E20" s="46">
        <f t="shared" ref="E20:G20" si="1">D20+7</f>
        <v>11</v>
      </c>
      <c r="F20" s="42">
        <f t="shared" si="1"/>
        <v>18</v>
      </c>
      <c r="G20" s="42">
        <f t="shared" si="1"/>
        <v>25</v>
      </c>
      <c r="H20" s="43" t="str">
        <f>IF((D20+4*7)&gt;31,"",D20+4*7)</f>
        <v/>
      </c>
      <c r="I20" s="48"/>
      <c r="J20" s="91"/>
      <c r="K20" s="92">
        <v>1</v>
      </c>
      <c r="L20" s="46">
        <f t="shared" ref="L20:N20" si="2">K20+7</f>
        <v>8</v>
      </c>
      <c r="M20" s="42">
        <f t="shared" si="2"/>
        <v>15</v>
      </c>
      <c r="N20" s="42">
        <f t="shared" si="2"/>
        <v>22</v>
      </c>
      <c r="O20" s="43">
        <f>IF((K20+4*7)&gt;31,"",K20+4*7)</f>
        <v>29</v>
      </c>
      <c r="P20" s="45">
        <v>6</v>
      </c>
      <c r="Q20" s="91">
        <f>P20+7</f>
        <v>13</v>
      </c>
    </row>
    <row r="21" s="3" customFormat="1" ht="20.1" customHeight="1" spans="1:17">
      <c r="A21" s="30"/>
      <c r="B21" s="44" t="s">
        <v>121</v>
      </c>
      <c r="C21" s="32" t="s">
        <v>109</v>
      </c>
      <c r="D21" s="33">
        <v>7</v>
      </c>
      <c r="E21" s="47">
        <v>7</v>
      </c>
      <c r="F21" s="33">
        <v>8</v>
      </c>
      <c r="G21" s="33">
        <v>7</v>
      </c>
      <c r="H21" s="35"/>
      <c r="I21" s="90">
        <f>SUM(D21:H21)</f>
        <v>29</v>
      </c>
      <c r="J21" s="90"/>
      <c r="K21" s="33"/>
      <c r="L21" s="47"/>
      <c r="M21" s="33"/>
      <c r="N21" s="33"/>
      <c r="O21" s="35"/>
      <c r="P21" s="33"/>
      <c r="Q21" s="35"/>
    </row>
    <row r="22" s="3" customFormat="1" ht="20.1" customHeight="1" spans="1:17">
      <c r="A22" s="30"/>
      <c r="B22" s="36" t="s">
        <v>136</v>
      </c>
      <c r="C22" s="32" t="s">
        <v>111</v>
      </c>
      <c r="D22" s="33">
        <v>6</v>
      </c>
      <c r="E22" s="47">
        <v>4</v>
      </c>
      <c r="F22" s="33">
        <v>6</v>
      </c>
      <c r="G22" s="33">
        <v>5</v>
      </c>
      <c r="H22" s="35"/>
      <c r="I22" s="90"/>
      <c r="J22" s="90">
        <f>SUM(C22:H22)</f>
        <v>21</v>
      </c>
      <c r="K22" s="33"/>
      <c r="L22" s="47"/>
      <c r="M22" s="33"/>
      <c r="N22" s="33"/>
      <c r="O22" s="35"/>
      <c r="P22" s="33"/>
      <c r="Q22" s="35"/>
    </row>
    <row r="23" s="3" customFormat="1" ht="20.1" customHeight="1" spans="1:17">
      <c r="A23" s="38">
        <v>8</v>
      </c>
      <c r="B23" s="39" t="s">
        <v>123</v>
      </c>
      <c r="C23" s="40"/>
      <c r="D23" s="48">
        <v>7</v>
      </c>
      <c r="E23" s="52">
        <f t="shared" ref="E23:G23" si="3">D23+7</f>
        <v>14</v>
      </c>
      <c r="F23" s="49">
        <f t="shared" si="3"/>
        <v>21</v>
      </c>
      <c r="G23" s="42">
        <f t="shared" si="3"/>
        <v>28</v>
      </c>
      <c r="H23" s="43" t="str">
        <f>IF((D23+4*7)&gt;31,"",D23+4*7)</f>
        <v/>
      </c>
      <c r="I23" s="48"/>
      <c r="J23" s="91"/>
      <c r="K23" s="48">
        <v>4</v>
      </c>
      <c r="L23" s="52">
        <f t="shared" ref="L23:N23" si="4">K23+7</f>
        <v>11</v>
      </c>
      <c r="M23" s="49">
        <f t="shared" si="4"/>
        <v>18</v>
      </c>
      <c r="N23" s="42">
        <f t="shared" si="4"/>
        <v>25</v>
      </c>
      <c r="O23" s="43" t="str">
        <f>IF((K23+4*7)&gt;31,"",K23+4*7)</f>
        <v/>
      </c>
      <c r="P23" s="48">
        <v>2</v>
      </c>
      <c r="Q23" s="91">
        <f>P23+7</f>
        <v>9</v>
      </c>
    </row>
    <row r="24" s="3" customFormat="1" ht="20.1" customHeight="1" spans="1:17">
      <c r="A24" s="30"/>
      <c r="B24" s="44" t="s">
        <v>113</v>
      </c>
      <c r="C24" s="32" t="s">
        <v>109</v>
      </c>
      <c r="D24" s="33">
        <v>6</v>
      </c>
      <c r="E24" s="47">
        <v>6</v>
      </c>
      <c r="F24" s="33">
        <v>4</v>
      </c>
      <c r="G24" s="33">
        <v>6</v>
      </c>
      <c r="H24" s="35"/>
      <c r="I24" s="90">
        <f>SUM(D24:H24)</f>
        <v>22</v>
      </c>
      <c r="J24" s="90"/>
      <c r="K24" s="33"/>
      <c r="L24" s="47"/>
      <c r="M24" s="33"/>
      <c r="N24" s="33"/>
      <c r="O24" s="35"/>
      <c r="P24" s="33"/>
      <c r="Q24" s="35"/>
    </row>
    <row r="25" s="3" customFormat="1" ht="20.1" customHeight="1" spans="1:17">
      <c r="A25" s="30"/>
      <c r="B25" s="36" t="s">
        <v>136</v>
      </c>
      <c r="C25" s="32" t="s">
        <v>111</v>
      </c>
      <c r="D25" s="33">
        <v>7</v>
      </c>
      <c r="E25" s="47">
        <v>7</v>
      </c>
      <c r="F25" s="33">
        <v>9</v>
      </c>
      <c r="G25" s="33">
        <v>7</v>
      </c>
      <c r="H25" s="35"/>
      <c r="I25" s="90"/>
      <c r="J25" s="90">
        <f>SUM(C25:H25)</f>
        <v>30</v>
      </c>
      <c r="K25" s="33"/>
      <c r="L25" s="47"/>
      <c r="M25" s="33"/>
      <c r="N25" s="33"/>
      <c r="O25" s="35"/>
      <c r="P25" s="33"/>
      <c r="Q25" s="35"/>
    </row>
    <row r="26" s="3" customFormat="1" ht="20.1" customHeight="1" spans="1:17">
      <c r="A26" s="38">
        <v>9</v>
      </c>
      <c r="B26" s="39" t="s">
        <v>124</v>
      </c>
      <c r="C26" s="40"/>
      <c r="D26" s="45">
        <v>5</v>
      </c>
      <c r="E26" s="52">
        <f>D26+7*2</f>
        <v>19</v>
      </c>
      <c r="F26" s="49"/>
      <c r="G26" s="49"/>
      <c r="H26" s="53"/>
      <c r="I26" s="48"/>
      <c r="J26" s="91"/>
      <c r="K26" s="45">
        <v>2</v>
      </c>
      <c r="L26" s="52">
        <f>K26+7*2</f>
        <v>16</v>
      </c>
      <c r="M26" s="49"/>
      <c r="N26" s="49"/>
      <c r="O26" s="53"/>
      <c r="P26" s="97">
        <v>7</v>
      </c>
      <c r="Q26" s="112">
        <f>P26+7*2</f>
        <v>21</v>
      </c>
    </row>
    <row r="27" s="3" customFormat="1" ht="20.1" customHeight="1" spans="1:17">
      <c r="A27" s="30"/>
      <c r="B27" s="44" t="s">
        <v>116</v>
      </c>
      <c r="C27" s="32" t="s">
        <v>109</v>
      </c>
      <c r="D27" s="34">
        <v>2</v>
      </c>
      <c r="E27" s="33">
        <v>4</v>
      </c>
      <c r="F27" s="33"/>
      <c r="G27" s="33"/>
      <c r="H27" s="35"/>
      <c r="I27" s="90">
        <f>SUM(D27:H27)</f>
        <v>6</v>
      </c>
      <c r="J27" s="90"/>
      <c r="K27" s="34" t="s">
        <v>139</v>
      </c>
      <c r="L27" s="33"/>
      <c r="M27" s="33"/>
      <c r="N27" s="33"/>
      <c r="O27" s="35"/>
      <c r="P27" s="34"/>
      <c r="Q27" s="110" t="s">
        <v>139</v>
      </c>
    </row>
    <row r="28" s="3" customFormat="1" ht="20.1" customHeight="1" spans="1:17">
      <c r="A28" s="30"/>
      <c r="B28" s="36" t="s">
        <v>140</v>
      </c>
      <c r="C28" s="32" t="s">
        <v>111</v>
      </c>
      <c r="D28" s="33">
        <v>5</v>
      </c>
      <c r="E28" s="47">
        <v>6</v>
      </c>
      <c r="F28" s="33"/>
      <c r="G28" s="33"/>
      <c r="H28" s="35"/>
      <c r="I28" s="90"/>
      <c r="J28" s="90">
        <f>SUM(C28:H28)</f>
        <v>11</v>
      </c>
      <c r="K28" s="33"/>
      <c r="L28" s="47"/>
      <c r="M28" s="33"/>
      <c r="N28" s="33"/>
      <c r="O28" s="35"/>
      <c r="P28" s="33"/>
      <c r="Q28" s="35"/>
    </row>
    <row r="29" s="3" customFormat="1" ht="20.1" customHeight="1" spans="1:17">
      <c r="A29" s="38">
        <v>10</v>
      </c>
      <c r="B29" s="54" t="s">
        <v>126</v>
      </c>
      <c r="C29" s="40"/>
      <c r="D29" s="48">
        <v>2</v>
      </c>
      <c r="E29" s="46">
        <f t="shared" ref="E29:G29" si="5">D29+7</f>
        <v>9</v>
      </c>
      <c r="F29" s="42">
        <f t="shared" si="5"/>
        <v>16</v>
      </c>
      <c r="G29" s="42">
        <f t="shared" si="5"/>
        <v>23</v>
      </c>
      <c r="H29" s="43"/>
      <c r="I29" s="48"/>
      <c r="J29" s="91"/>
      <c r="K29" s="48">
        <v>6</v>
      </c>
      <c r="L29" s="46">
        <f t="shared" ref="L29:N29" si="6">K29+7</f>
        <v>13</v>
      </c>
      <c r="M29" s="98">
        <f t="shared" si="6"/>
        <v>20</v>
      </c>
      <c r="N29" s="42">
        <f t="shared" si="6"/>
        <v>27</v>
      </c>
      <c r="O29" s="43"/>
      <c r="P29" s="48">
        <v>4</v>
      </c>
      <c r="Q29" s="91">
        <f>P29+7</f>
        <v>11</v>
      </c>
    </row>
    <row r="30" s="3" customFormat="1" ht="20.1" customHeight="1" spans="1:17">
      <c r="A30" s="30"/>
      <c r="B30" s="44" t="s">
        <v>127</v>
      </c>
      <c r="C30" s="32" t="s">
        <v>109</v>
      </c>
      <c r="D30" s="55">
        <v>5</v>
      </c>
      <c r="E30" s="33">
        <v>6</v>
      </c>
      <c r="F30" s="33">
        <v>5</v>
      </c>
      <c r="G30" s="33">
        <v>4</v>
      </c>
      <c r="H30" s="35"/>
      <c r="I30" s="90">
        <f>SUM(D30:H30)</f>
        <v>20</v>
      </c>
      <c r="J30" s="90"/>
      <c r="K30" s="37"/>
      <c r="L30" s="33"/>
      <c r="M30" s="33"/>
      <c r="N30" s="33"/>
      <c r="O30" s="35"/>
      <c r="P30" s="33"/>
      <c r="Q30" s="35"/>
    </row>
    <row r="31" s="3" customFormat="1" ht="20.1" customHeight="1" spans="1:17">
      <c r="A31" s="30"/>
      <c r="B31" s="36" t="s">
        <v>140</v>
      </c>
      <c r="C31" s="32" t="s">
        <v>111</v>
      </c>
      <c r="D31" s="55">
        <v>5</v>
      </c>
      <c r="E31" s="33">
        <v>5</v>
      </c>
      <c r="F31" s="33">
        <v>6</v>
      </c>
      <c r="G31" s="33">
        <v>4</v>
      </c>
      <c r="H31" s="35"/>
      <c r="I31" s="90"/>
      <c r="J31" s="90">
        <f>SUM(C31:H31)</f>
        <v>20</v>
      </c>
      <c r="K31" s="37"/>
      <c r="L31" s="33"/>
      <c r="M31" s="33"/>
      <c r="N31" s="33"/>
      <c r="O31" s="35"/>
      <c r="P31" s="33"/>
      <c r="Q31" s="35"/>
    </row>
    <row r="32" s="3" customFormat="1" ht="20.1" customHeight="1" spans="1:17">
      <c r="A32" s="38">
        <v>11</v>
      </c>
      <c r="B32" s="39" t="s">
        <v>128</v>
      </c>
      <c r="C32" s="40"/>
      <c r="D32" s="56"/>
      <c r="E32" s="57"/>
      <c r="F32" s="57"/>
      <c r="G32" s="42"/>
      <c r="H32" s="58"/>
      <c r="I32" s="99"/>
      <c r="J32" s="99"/>
      <c r="K32" s="59">
        <v>43770</v>
      </c>
      <c r="L32" s="57"/>
      <c r="M32" s="57"/>
      <c r="N32" s="42"/>
      <c r="O32" s="58">
        <v>43798</v>
      </c>
      <c r="P32" s="59"/>
      <c r="Q32" s="58"/>
    </row>
    <row r="33" s="3" customFormat="1" ht="20.1" customHeight="1" spans="1:17">
      <c r="A33" s="30"/>
      <c r="B33" s="44" t="s">
        <v>113</v>
      </c>
      <c r="C33" s="32" t="s">
        <v>109</v>
      </c>
      <c r="D33" s="55"/>
      <c r="E33" s="33"/>
      <c r="F33" s="33"/>
      <c r="G33" s="33"/>
      <c r="H33" s="35"/>
      <c r="I33" s="90">
        <f>SUM(D33:H33)</f>
        <v>0</v>
      </c>
      <c r="J33" s="90"/>
      <c r="K33" s="100"/>
      <c r="L33" s="33"/>
      <c r="M33" s="33"/>
      <c r="N33" s="33"/>
      <c r="O33" s="35"/>
      <c r="P33" s="33"/>
      <c r="Q33" s="35"/>
    </row>
    <row r="34" s="3" customFormat="1" ht="20.1" customHeight="1" spans="1:17">
      <c r="A34" s="30"/>
      <c r="B34" s="36" t="s">
        <v>114</v>
      </c>
      <c r="C34" s="32" t="s">
        <v>111</v>
      </c>
      <c r="D34" s="55"/>
      <c r="E34" s="33"/>
      <c r="F34" s="33"/>
      <c r="G34" s="33"/>
      <c r="H34" s="35"/>
      <c r="I34" s="90"/>
      <c r="J34" s="90">
        <f>SUM(C34:H34)</f>
        <v>0</v>
      </c>
      <c r="K34" s="37"/>
      <c r="L34" s="33"/>
      <c r="M34" s="33"/>
      <c r="N34" s="33"/>
      <c r="O34" s="35"/>
      <c r="P34" s="33"/>
      <c r="Q34" s="35"/>
    </row>
    <row r="35" s="3" customFormat="1" ht="20.1" customHeight="1" spans="1:17">
      <c r="A35" s="38">
        <v>12</v>
      </c>
      <c r="B35" s="54" t="s">
        <v>129</v>
      </c>
      <c r="C35" s="40"/>
      <c r="D35" s="59"/>
      <c r="E35" s="42"/>
      <c r="F35" s="42"/>
      <c r="G35" s="42"/>
      <c r="H35" s="58"/>
      <c r="I35" s="99"/>
      <c r="J35" s="99"/>
      <c r="K35" s="59">
        <v>43773</v>
      </c>
      <c r="L35" s="42"/>
      <c r="M35" s="42"/>
      <c r="N35" s="42"/>
      <c r="O35" s="58"/>
      <c r="P35" s="59"/>
      <c r="Q35" s="91"/>
    </row>
    <row r="36" s="3" customFormat="1" ht="20.1" customHeight="1" spans="1:17">
      <c r="A36" s="30"/>
      <c r="B36" s="44" t="s">
        <v>113</v>
      </c>
      <c r="C36" s="32" t="s">
        <v>109</v>
      </c>
      <c r="D36" s="55"/>
      <c r="E36" s="33"/>
      <c r="F36" s="33"/>
      <c r="G36" s="33"/>
      <c r="H36" s="35"/>
      <c r="I36" s="90">
        <f>SUM(D36:H36)</f>
        <v>0</v>
      </c>
      <c r="J36" s="90"/>
      <c r="K36" s="101"/>
      <c r="L36" s="33"/>
      <c r="M36" s="33"/>
      <c r="N36" s="33"/>
      <c r="O36" s="35"/>
      <c r="P36" s="102"/>
      <c r="Q36" s="35"/>
    </row>
    <row r="37" s="3" customFormat="1" ht="20.1" customHeight="1" spans="1:17">
      <c r="A37" s="60"/>
      <c r="B37" s="36" t="s">
        <v>140</v>
      </c>
      <c r="C37" s="32" t="s">
        <v>111</v>
      </c>
      <c r="D37" s="55"/>
      <c r="E37" s="33"/>
      <c r="F37" s="33"/>
      <c r="G37" s="33"/>
      <c r="H37" s="35"/>
      <c r="I37" s="90"/>
      <c r="J37" s="90">
        <f>SUM(C37:H37)</f>
        <v>0</v>
      </c>
      <c r="K37" s="37"/>
      <c r="L37" s="33"/>
      <c r="M37" s="33"/>
      <c r="N37" s="33"/>
      <c r="O37" s="35"/>
      <c r="P37" s="33"/>
      <c r="Q37" s="35"/>
    </row>
    <row r="38" s="3" customFormat="1" ht="20.1" customHeight="1" spans="1:17">
      <c r="A38" s="38">
        <v>13</v>
      </c>
      <c r="B38" s="39" t="s">
        <v>130</v>
      </c>
      <c r="C38" s="40"/>
      <c r="D38" s="61" t="s">
        <v>141</v>
      </c>
      <c r="E38" s="61"/>
      <c r="F38" s="61"/>
      <c r="G38" s="61"/>
      <c r="H38" s="62"/>
      <c r="I38" s="99"/>
      <c r="J38" s="99"/>
      <c r="K38" s="103" t="s">
        <v>131</v>
      </c>
      <c r="L38" s="61"/>
      <c r="M38" s="61"/>
      <c r="N38" s="61"/>
      <c r="O38" s="62"/>
      <c r="P38" s="25"/>
      <c r="Q38" s="89"/>
    </row>
    <row r="39" s="3" customFormat="1" ht="20.1" customHeight="1" spans="1:17">
      <c r="A39" s="30"/>
      <c r="B39" s="31" t="s">
        <v>132</v>
      </c>
      <c r="C39" s="63" t="s">
        <v>109</v>
      </c>
      <c r="D39" s="55">
        <v>53</v>
      </c>
      <c r="E39" s="33"/>
      <c r="F39" s="33"/>
      <c r="G39" s="33"/>
      <c r="H39" s="35"/>
      <c r="I39" s="90">
        <f>SUM(D39:H39)</f>
        <v>53</v>
      </c>
      <c r="J39" s="90"/>
      <c r="K39" s="37"/>
      <c r="L39" s="33"/>
      <c r="M39" s="33"/>
      <c r="N39" s="33"/>
      <c r="O39" s="35"/>
      <c r="P39" s="33"/>
      <c r="Q39" s="35"/>
    </row>
    <row r="40" s="3" customFormat="1" ht="20.1" customHeight="1" spans="1:17">
      <c r="A40" s="60"/>
      <c r="B40" s="36"/>
      <c r="C40" s="64" t="s">
        <v>111</v>
      </c>
      <c r="D40" s="55">
        <v>61</v>
      </c>
      <c r="E40" s="33"/>
      <c r="F40" s="33"/>
      <c r="G40" s="33"/>
      <c r="H40" s="35"/>
      <c r="I40" s="90"/>
      <c r="J40" s="90">
        <f>SUM(C40:H40)</f>
        <v>61</v>
      </c>
      <c r="K40" s="37"/>
      <c r="L40" s="33"/>
      <c r="M40" s="33"/>
      <c r="N40" s="33"/>
      <c r="O40" s="35"/>
      <c r="P40" s="33"/>
      <c r="Q40" s="35"/>
    </row>
    <row r="41" s="3" customFormat="1" ht="20.1" customHeight="1" spans="1:17">
      <c r="A41" s="38">
        <v>14</v>
      </c>
      <c r="B41" s="65" t="s">
        <v>142</v>
      </c>
      <c r="C41" s="40"/>
      <c r="D41" s="66"/>
      <c r="E41" s="67"/>
      <c r="F41" s="28"/>
      <c r="G41" s="28"/>
      <c r="H41" s="29"/>
      <c r="I41" s="99"/>
      <c r="J41" s="99"/>
      <c r="K41" s="104">
        <v>43789</v>
      </c>
      <c r="L41" s="79"/>
      <c r="M41" s="28"/>
      <c r="N41" s="28"/>
      <c r="O41" s="29"/>
      <c r="P41" s="104"/>
      <c r="Q41" s="89"/>
    </row>
    <row r="42" s="3" customFormat="1" ht="20.1" customHeight="1" spans="1:17">
      <c r="A42" s="68"/>
      <c r="B42" s="69"/>
      <c r="C42" s="70" t="s">
        <v>109</v>
      </c>
      <c r="D42" s="71"/>
      <c r="E42" s="72"/>
      <c r="F42" s="72"/>
      <c r="G42" s="72"/>
      <c r="H42" s="73"/>
      <c r="I42" s="105">
        <f>SUM(D42:H42)</f>
        <v>0</v>
      </c>
      <c r="J42" s="105"/>
      <c r="K42" s="106"/>
      <c r="L42" s="72"/>
      <c r="M42" s="72"/>
      <c r="N42" s="72"/>
      <c r="O42" s="73"/>
      <c r="P42" s="72"/>
      <c r="Q42" s="73"/>
    </row>
    <row r="43" s="3" customFormat="1" ht="20.1" customHeight="1" spans="1:17">
      <c r="A43" s="74"/>
      <c r="B43" s="75"/>
      <c r="C43" s="76" t="s">
        <v>111</v>
      </c>
      <c r="D43" s="71"/>
      <c r="E43" s="72"/>
      <c r="F43" s="72"/>
      <c r="G43" s="72"/>
      <c r="H43" s="73"/>
      <c r="I43" s="105"/>
      <c r="J43" s="105">
        <f>SUM(C43:H43)</f>
        <v>0</v>
      </c>
      <c r="K43" s="106"/>
      <c r="L43" s="72"/>
      <c r="M43" s="72"/>
      <c r="N43" s="72"/>
      <c r="O43" s="73"/>
      <c r="P43" s="72"/>
      <c r="Q43" s="73"/>
    </row>
    <row r="44" s="3" customFormat="1" ht="20.1" customHeight="1" spans="1:17">
      <c r="A44" s="22">
        <v>15</v>
      </c>
      <c r="B44" s="77" t="s">
        <v>143</v>
      </c>
      <c r="C44" s="78"/>
      <c r="D44" s="66"/>
      <c r="E44" s="79"/>
      <c r="F44" s="28"/>
      <c r="G44" s="28"/>
      <c r="H44" s="29"/>
      <c r="I44" s="99"/>
      <c r="J44" s="99"/>
      <c r="K44" s="104"/>
      <c r="L44" s="28"/>
      <c r="M44" s="28"/>
      <c r="N44" s="28"/>
      <c r="O44" s="29"/>
      <c r="P44" s="104"/>
      <c r="Q44" s="89"/>
    </row>
    <row r="45" s="3" customFormat="1" ht="20.1" customHeight="1" spans="1:17">
      <c r="A45" s="68"/>
      <c r="B45" s="69"/>
      <c r="C45" s="76" t="s">
        <v>109</v>
      </c>
      <c r="D45" s="71"/>
      <c r="E45" s="72"/>
      <c r="F45" s="72"/>
      <c r="G45" s="72"/>
      <c r="H45" s="73"/>
      <c r="I45" s="105">
        <f>SUM(D45:H45)</f>
        <v>0</v>
      </c>
      <c r="J45" s="105"/>
      <c r="K45" s="107"/>
      <c r="L45" s="72"/>
      <c r="M45" s="72"/>
      <c r="N45" s="72"/>
      <c r="O45" s="73"/>
      <c r="P45" s="72"/>
      <c r="Q45" s="73"/>
    </row>
    <row r="46" s="3" customFormat="1" ht="20.1" customHeight="1" spans="1:17">
      <c r="A46" s="80"/>
      <c r="B46" s="81"/>
      <c r="C46" s="82" t="s">
        <v>111</v>
      </c>
      <c r="D46" s="83"/>
      <c r="E46" s="21"/>
      <c r="F46" s="21"/>
      <c r="G46" s="21"/>
      <c r="H46" s="20"/>
      <c r="I46" s="105"/>
      <c r="J46" s="105">
        <f>SUM(C46:H46)</f>
        <v>0</v>
      </c>
      <c r="K46" s="19"/>
      <c r="L46" s="21"/>
      <c r="M46" s="21"/>
      <c r="N46" s="21"/>
      <c r="O46" s="20"/>
      <c r="P46" s="21"/>
      <c r="Q46" s="20"/>
    </row>
    <row r="47" s="3" customFormat="1" hidden="1" spans="1:17">
      <c r="A47" s="5"/>
      <c r="B47" s="84" t="s">
        <v>134</v>
      </c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6"/>
      <c r="Q47" s="7"/>
    </row>
  </sheetData>
  <mergeCells count="1">
    <mergeCell ref="K38:O38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"/>
  <cols>
    <col min="1" max="1" width="10.2857142857143" customWidth="1"/>
  </cols>
  <sheetData/>
  <pageMargins left="0.699305555555556" right="0.699305555555556" top="0.75" bottom="0.75" header="0.3" footer="0.3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2" sqref="A2:B19"/>
    </sheetView>
  </sheetViews>
  <sheetFormatPr defaultColWidth="9.14285714285714" defaultRowHeight="12" outlineLevelCol="1"/>
  <cols>
    <col min="2" max="2" width="12.1428571428571" style="1"/>
  </cols>
  <sheetData>
    <row r="1" spans="1:2">
      <c r="A1" t="s">
        <v>144</v>
      </c>
      <c r="B1" s="1" t="s">
        <v>145</v>
      </c>
    </row>
    <row r="2" spans="1:2">
      <c r="A2" s="2">
        <v>42856</v>
      </c>
      <c r="B2" s="1">
        <v>1500000</v>
      </c>
    </row>
    <row r="3" spans="1:2">
      <c r="A3" s="2">
        <v>42887</v>
      </c>
      <c r="B3" s="1">
        <v>1760000</v>
      </c>
    </row>
    <row r="4" spans="1:2">
      <c r="A4" s="2">
        <v>42917</v>
      </c>
      <c r="B4" s="1">
        <v>5000000</v>
      </c>
    </row>
    <row r="5" spans="1:2">
      <c r="A5" s="2">
        <v>42948</v>
      </c>
      <c r="B5" s="1">
        <v>2500000</v>
      </c>
    </row>
    <row r="6" spans="1:2">
      <c r="A6" s="2">
        <v>42979</v>
      </c>
      <c r="B6" s="1">
        <v>3000000</v>
      </c>
    </row>
    <row r="7" spans="1:2">
      <c r="A7" s="2">
        <v>43009</v>
      </c>
      <c r="B7" s="1">
        <v>1750000</v>
      </c>
    </row>
    <row r="8" spans="1:2">
      <c r="A8" s="2">
        <v>43040</v>
      </c>
      <c r="B8" s="1">
        <v>2500000</v>
      </c>
    </row>
    <row r="9" spans="1:2">
      <c r="A9" s="2">
        <v>43070</v>
      </c>
      <c r="B9" s="1">
        <v>8900000</v>
      </c>
    </row>
    <row r="10" spans="1:2">
      <c r="A10" s="2">
        <v>43101</v>
      </c>
      <c r="B10" s="1">
        <v>12300000</v>
      </c>
    </row>
    <row r="11" spans="1:2">
      <c r="A11" s="2">
        <v>43132</v>
      </c>
      <c r="B11" s="1">
        <v>2500000</v>
      </c>
    </row>
    <row r="12" spans="1:2">
      <c r="A12" s="2">
        <v>43160</v>
      </c>
      <c r="B12" s="1">
        <v>3500000</v>
      </c>
    </row>
    <row r="13" spans="1:2">
      <c r="A13" s="2">
        <v>43191</v>
      </c>
      <c r="B13" s="1">
        <f>FORECAST(A13,$B$2:B$12,A$2:A$12)</f>
        <v>6670299.8418802</v>
      </c>
    </row>
    <row r="14" spans="1:2">
      <c r="A14" s="2">
        <v>43221</v>
      </c>
      <c r="B14" s="1">
        <f>FORECAST(A14,$B$2:B$12,A$2:A$12)</f>
        <v>7092327.28834403</v>
      </c>
    </row>
    <row r="15" spans="1:2">
      <c r="A15" s="2">
        <v>43252</v>
      </c>
      <c r="B15" s="1">
        <f>FORECAST(A15,$B$2:B$12,A$2:A$12)</f>
        <v>7528422.31635654</v>
      </c>
    </row>
    <row r="16" spans="1:2">
      <c r="A16" s="2">
        <v>43282</v>
      </c>
      <c r="B16" s="1">
        <f>FORECAST(A16,$B$2:B$12,A$2:A$12)</f>
        <v>7950449.76282036</v>
      </c>
    </row>
    <row r="17" spans="1:2">
      <c r="A17" s="2">
        <v>43313</v>
      </c>
      <c r="B17" s="1">
        <f>FORECAST(A17,$B$2:B$12,A$2:A$12)</f>
        <v>8386544.79083288</v>
      </c>
    </row>
    <row r="18" spans="1:2">
      <c r="A18" s="2">
        <v>43344</v>
      </c>
      <c r="B18" s="1">
        <f>FORECAST(A18,$B$2:B$12,A$2:A$12)</f>
        <v>8822639.81884551</v>
      </c>
    </row>
    <row r="19" spans="1:2">
      <c r="A19" s="2">
        <v>43374</v>
      </c>
      <c r="B19" s="1">
        <f>FORECAST(A19,$B$2:B$12,A$2:A$12)</f>
        <v>9244667.26530921</v>
      </c>
    </row>
  </sheetData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MouseComputer PC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28年度新役員</vt:lpstr>
      <vt:lpstr>申し込み添付</vt:lpstr>
      <vt:lpstr>2019_6月活動報告と7月予定</vt:lpstr>
      <vt:lpstr>2019_7月活動報告と8月予定</vt:lpstr>
      <vt:lpstr>訃報用ﾃﾝﾌﾟﾚｰﾄ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wakamatsu</dc:creator>
  <cp:lastModifiedBy>Wakamatsu</cp:lastModifiedBy>
  <dcterms:created xsi:type="dcterms:W3CDTF">2016-04-26T14:30:00Z</dcterms:created>
  <cp:lastPrinted>2019-04-29T07:11:00Z</cp:lastPrinted>
  <dcterms:modified xsi:type="dcterms:W3CDTF">2019-11-05T14:23:43Z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1041-10.8.2.6709</vt:lpwstr>
  </property>
</Properties>
</file>